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latkoku\AppData\Local\Microsoft\Windows\INetCache\Content.Outlook\S4V43F67\"/>
    </mc:Choice>
  </mc:AlternateContent>
  <xr:revisionPtr revIDLastSave="0" documentId="13_ncr:1_{BFD895CF-A2D0-4C6F-9C52-00971EB11AFD}" xr6:coauthVersionLast="36" xr6:coauthVersionMax="36" xr10:uidLastSave="{00000000-0000-0000-0000-000000000000}"/>
  <workbookProtection workbookPassword="B44F" lockStructure="1"/>
  <bookViews>
    <workbookView xWindow="0" yWindow="0" windowWidth="17490" windowHeight="7935" tabRatio="848" activeTab="1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9" i="7" l="1"/>
  <c r="B9" i="7"/>
  <c r="B27" i="25" l="1"/>
  <c r="B19" i="25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E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/>
  <c r="D55" i="25"/>
  <c r="D52" i="24" s="1"/>
  <c r="D54" i="25"/>
  <c r="D51" i="24" s="1"/>
  <c r="D53" i="25"/>
  <c r="D50" i="24" s="1"/>
  <c r="D52" i="25"/>
  <c r="D49" i="24"/>
  <c r="C51" i="25"/>
  <c r="C48" i="24" s="1"/>
  <c r="B51" i="25"/>
  <c r="D51" i="25" s="1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3" i="25"/>
  <c r="B40" i="24" s="1"/>
  <c r="D41" i="25"/>
  <c r="D38" i="24" s="1"/>
  <c r="D40" i="25"/>
  <c r="D37" i="24" s="1"/>
  <c r="D39" i="25"/>
  <c r="D36" i="24" s="1"/>
  <c r="D38" i="25"/>
  <c r="D35" i="24" s="1"/>
  <c r="C37" i="25"/>
  <c r="B37" i="25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/>
  <c r="D28" i="25"/>
  <c r="D25" i="24"/>
  <c r="C27" i="25"/>
  <c r="C24" i="24" s="1"/>
  <c r="B24" i="24"/>
  <c r="D26" i="25"/>
  <c r="D23" i="24" s="1"/>
  <c r="D25" i="25"/>
  <c r="D22" i="24" s="1"/>
  <c r="D24" i="25"/>
  <c r="D21" i="24" s="1"/>
  <c r="D23" i="25"/>
  <c r="D20" i="24" s="1"/>
  <c r="D22" i="25"/>
  <c r="D19" i="24"/>
  <c r="D21" i="25"/>
  <c r="D18" i="24" s="1"/>
  <c r="D20" i="25"/>
  <c r="D17" i="24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B13" i="25"/>
  <c r="D12" i="25"/>
  <c r="D9" i="24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B29" i="7"/>
  <c r="B28" i="6"/>
  <c r="B28" i="12"/>
  <c r="B47" i="12" s="1"/>
  <c r="B45" i="13" s="1"/>
  <c r="B26" i="13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0" i="7"/>
  <c r="D39" i="6" s="1"/>
  <c r="D30" i="7"/>
  <c r="D29" i="6" s="1"/>
  <c r="D31" i="7"/>
  <c r="D30" i="6" s="1"/>
  <c r="D32" i="7"/>
  <c r="D31" i="6"/>
  <c r="D33" i="7"/>
  <c r="D32" i="6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2" i="7"/>
  <c r="D21" i="6" s="1"/>
  <c r="D23" i="7"/>
  <c r="D22" i="6" s="1"/>
  <c r="D24" i="7"/>
  <c r="D23" i="6"/>
  <c r="D25" i="7"/>
  <c r="D24" i="6" s="1"/>
  <c r="D26" i="7"/>
  <c r="D25" i="6" s="1"/>
  <c r="D27" i="7"/>
  <c r="D28" i="7"/>
  <c r="D27" i="6" s="1"/>
  <c r="D10" i="7"/>
  <c r="D9" i="6" s="1"/>
  <c r="B39" i="7"/>
  <c r="B47" i="7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/>
  <c r="G16" i="12"/>
  <c r="G14" i="13"/>
  <c r="G17" i="12"/>
  <c r="G15" i="13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26" i="13" s="1"/>
  <c r="F47" i="12"/>
  <c r="F45" i="13" s="1"/>
  <c r="G29" i="12"/>
  <c r="G27" i="13" s="1"/>
  <c r="G30" i="12"/>
  <c r="G28" i="13" s="1"/>
  <c r="G31" i="12"/>
  <c r="G29" i="13"/>
  <c r="G32" i="12"/>
  <c r="G30" i="13" s="1"/>
  <c r="G33" i="12"/>
  <c r="G31" i="13" s="1"/>
  <c r="G34" i="12"/>
  <c r="G32" i="13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D20" i="6"/>
  <c r="B21" i="6"/>
  <c r="C21" i="6"/>
  <c r="B22" i="6"/>
  <c r="C22" i="6"/>
  <c r="B23" i="6"/>
  <c r="C23" i="6"/>
  <c r="B24" i="6"/>
  <c r="C24" i="6"/>
  <c r="B25" i="6"/>
  <c r="C25" i="6"/>
  <c r="B26" i="6"/>
  <c r="C26" i="6"/>
  <c r="D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D47" i="6"/>
  <c r="D29" i="7"/>
  <c r="D28" i="6" s="1"/>
  <c r="D27" i="25"/>
  <c r="D24" i="24" s="1"/>
  <c r="B16" i="24"/>
  <c r="G28" i="12" l="1"/>
  <c r="D9" i="7"/>
  <c r="D8" i="6" s="1"/>
  <c r="C47" i="7"/>
  <c r="C49" i="7" s="1"/>
  <c r="C48" i="6" s="1"/>
  <c r="E33" i="22"/>
  <c r="E33" i="20" s="1"/>
  <c r="D37" i="25"/>
  <c r="D34" i="24" s="1"/>
  <c r="B56" i="25"/>
  <c r="B53" i="24" s="1"/>
  <c r="C34" i="24"/>
  <c r="C56" i="25"/>
  <c r="B48" i="24"/>
  <c r="B42" i="25"/>
  <c r="B39" i="24" s="1"/>
  <c r="C11" i="25"/>
  <c r="D19" i="25"/>
  <c r="D16" i="24" s="1"/>
  <c r="D13" i="25"/>
  <c r="D10" i="24" s="1"/>
  <c r="E37" i="22"/>
  <c r="E37" i="20" s="1"/>
  <c r="B34" i="24"/>
  <c r="B8" i="6"/>
  <c r="D43" i="25"/>
  <c r="D40" i="24" s="1"/>
  <c r="C11" i="22"/>
  <c r="E11" i="22" s="1"/>
  <c r="E11" i="20" s="1"/>
  <c r="C53" i="24"/>
  <c r="D39" i="7"/>
  <c r="D38" i="6" s="1"/>
  <c r="C42" i="25"/>
  <c r="E20" i="22"/>
  <c r="E20" i="20" s="1"/>
  <c r="C28" i="6"/>
  <c r="G9" i="13"/>
  <c r="E12" i="22"/>
  <c r="E12" i="20" s="1"/>
  <c r="G47" i="12"/>
  <c r="G45" i="13" s="1"/>
  <c r="G26" i="13"/>
  <c r="D11" i="20"/>
  <c r="D32" i="22"/>
  <c r="C46" i="6"/>
  <c r="B46" i="6"/>
  <c r="D47" i="7"/>
  <c r="D46" i="6" s="1"/>
  <c r="B49" i="7"/>
  <c r="C8" i="24"/>
  <c r="C34" i="25"/>
  <c r="C31" i="24" s="1"/>
  <c r="C40" i="24"/>
  <c r="D12" i="20"/>
  <c r="B38" i="6"/>
  <c r="B10" i="24"/>
  <c r="B11" i="25"/>
  <c r="C10" i="24"/>
  <c r="D26" i="13"/>
  <c r="E47" i="12"/>
  <c r="E45" i="13" s="1"/>
  <c r="C39" i="24" l="1"/>
  <c r="D42" i="25"/>
  <c r="D39" i="24" s="1"/>
  <c r="D56" i="25"/>
  <c r="D53" i="24" s="1"/>
  <c r="C32" i="22"/>
  <c r="C11" i="20"/>
  <c r="C32" i="20"/>
  <c r="C41" i="22"/>
  <c r="E32" i="22"/>
  <c r="E32" i="20" s="1"/>
  <c r="D32" i="20"/>
  <c r="D41" i="22"/>
  <c r="D11" i="25"/>
  <c r="D8" i="24" s="1"/>
  <c r="B34" i="25"/>
  <c r="B8" i="24"/>
  <c r="B48" i="6"/>
  <c r="D49" i="7"/>
  <c r="D48" i="6" s="1"/>
  <c r="E41" i="22" l="1"/>
  <c r="E41" i="20" s="1"/>
  <c r="C43" i="22"/>
  <c r="C41" i="20"/>
  <c r="D34" i="25"/>
  <c r="D31" i="24" s="1"/>
  <c r="B31" i="24"/>
  <c r="D41" i="20"/>
  <c r="D43" i="22"/>
  <c r="C43" i="20" l="1"/>
  <c r="E43" i="22"/>
  <c r="E43" i="20" s="1"/>
  <c r="C45" i="22"/>
  <c r="D43" i="20"/>
  <c r="D45" i="22"/>
  <c r="E45" i="22" l="1"/>
  <c r="E45" i="20" s="1"/>
  <c r="C45" i="20"/>
  <c r="C47" i="22"/>
  <c r="C49" i="22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<sst xmlns="http://schemas.openxmlformats.org/spreadsheetml/2006/main" count="475" uniqueCount="381">
  <si>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</si>
  <si>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</si>
  <si>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</si>
  <si>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</si>
  <si>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</si>
  <si>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</si>
  <si>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</si>
  <si>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</si>
  <si>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</si>
  <si>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</si>
  <si>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</si>
  <si>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</si>
  <si>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</si>
  <si>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</si>
  <si>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</si>
  <si>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</si>
  <si>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</si>
  <si>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</si>
  <si>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</si>
  <si>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</si>
  <si>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</si>
  <si>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</si>
  <si>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</si>
  <si>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</si>
  <si>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</si>
  <si>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</si>
  <si>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</si>
  <si>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</si>
  <si>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</si>
  <si>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</si>
  <si>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</si>
  <si>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</si>
  <si>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</si>
  <si>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</si>
  <si>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</si>
  <si>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</si>
  <si>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</si>
  <si>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</si>
  <si>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</si>
  <si>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</si>
  <si>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</si>
  <si>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</si>
  <si>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</si>
  <si>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</si>
  <si>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</si>
  <si>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</si>
  <si>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</si>
  <si>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</si>
  <si>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</si>
  <si>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</si>
  <si>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</si>
  <si>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</si>
  <si>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</si>
  <si>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</si>
  <si>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</si>
  <si>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</si>
  <si>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</si>
  <si>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</si>
  <si>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</si>
  <si>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</si>
  <si>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</si>
  <si>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</si>
  <si>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</si>
  <si>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</si>
  <si>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</si>
  <si>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</si>
  <si>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</si>
  <si>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</si>
  <si>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</si>
  <si>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</si>
  <si>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</si>
  <si>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</si>
  <si>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</si>
  <si>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</si>
  <si>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</si>
  <si>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</si>
  <si>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</si>
  <si>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</si>
  <si>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</si>
  <si>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</si>
  <si>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</si>
  <si>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</si>
  <si>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</si>
  <si>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</si>
  <si>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</si>
  <si>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</si>
  <si>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</si>
  <si>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</si>
  <si>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</si>
  <si>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</si>
  <si>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</si>
  <si>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</si>
  <si>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</si>
  <si>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</si>
  <si>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</si>
  <si>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</si>
  <si>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</si>
  <si>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</si>
  <si>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</si>
  <si>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</si>
  <si>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</si>
  <si>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</si>
  <si>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</si>
  <si>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</si>
  <si>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</si>
  <si>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</si>
  <si>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</si>
  <si>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</si>
  <si>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</si>
  <si>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</si>
  <si>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</si>
  <si>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</si>
  <si>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</si>
  <si>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</si>
  <si>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</si>
  <si>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</si>
  <si>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</si>
  <si>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</si>
  <si>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</si>
  <si>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</si>
  <si>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</si>
  <si>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</si>
  <si>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</si>
  <si>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</si>
  <si>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</si>
  <si>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</si>
  <si>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</si>
  <si>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</si>
  <si>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</si>
  <si>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</si>
  <si>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</si>
  <si>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</si>
  <si>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</si>
  <si>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</si>
  <si>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</si>
  <si>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</si>
  <si>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</si>
  <si>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</si>
  <si>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</si>
  <si>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</si>
  <si>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</si>
  <si>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</si>
  <si>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</si>
  <si>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</si>
  <si>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</si>
  <si>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</si>
  <si>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</si>
  <si>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</si>
  <si>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</si>
  <si>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</si>
  <si>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</si>
  <si>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</si>
  <si>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</si>
  <si>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</si>
  <si>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</si>
  <si>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</si>
  <si>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</si>
  <si>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</si>
  <si>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</si>
  <si>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</si>
  <si>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</si>
  <si>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</si>
  <si>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</si>
  <si>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</si>
  <si>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</si>
  <si>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</si>
  <si>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</si>
  <si>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</si>
  <si>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</si>
  <si>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</si>
  <si>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</si>
  <si>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</si>
  <si>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</si>
  <si>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</si>
  <si>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</si>
  <si>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</si>
  <si>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</si>
  <si>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</si>
  <si>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</si>
  <si>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</si>
  <si>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</si>
  <si>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</si>
  <si>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</si>
  <si>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</si>
  <si>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</si>
  <si>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</si>
  <si>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</si>
  <si>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</si>
  <si>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</si>
  <si>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</si>
  <si>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</si>
  <si>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</si>
  <si>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</si>
  <si>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</si>
  <si>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</si>
  <si>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</si>
  <si>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</si>
  <si>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</si>
  <si>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</si>
  <si>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</si>
  <si>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</si>
  <si>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</si>
  <si>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</si>
  <si>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</si>
  <si>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</si>
  <si>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</si>
  <si>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</si>
  <si>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</si>
  <si>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</si>
  <si>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</si>
  <si>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</si>
  <si>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</si>
  <si>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</si>
  <si>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</si>
  <si>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</si>
  <si>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</si>
  <si>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</si>
  <si>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</si>
  <si>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</si>
  <si>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</si>
  <si>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</si>
  <si>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</si>
  <si>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</si>
  <si>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</si>
  <si>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</si>
  <si>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</si>
  <si>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</si>
  <si>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</si>
  <si>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</si>
  <si>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</si>
  <si>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</si>
  <si>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</si>
  <si>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</si>
  <si>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</si>
  <si>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</si>
  <si>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</si>
  <si>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</si>
  <si>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</si>
  <si>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</si>
  <si>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</si>
  <si>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</si>
  <si>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</si>
  <si>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</si>
  <si>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</si>
  <si>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</si>
  <si>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</si>
  <si>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</si>
  <si>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</si>
  <si>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</si>
  <si>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</si>
  <si>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</si>
  <si>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</si>
  <si>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</si>
  <si>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</si>
  <si>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</si>
  <si>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</si>
  <si>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</si>
  <si>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</si>
  <si>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</si>
  <si>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</si>
  <si>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</si>
  <si>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</si>
  <si>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</si>
  <si>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</si>
  <si>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</si>
  <si>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</si>
  <si>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</si>
  <si>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</si>
  <si>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</si>
  <si>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</si>
  <si>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</si>
  <si>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</si>
  <si>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</si>
  <si>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</si>
  <si>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</si>
  <si>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</si>
  <si>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</si>
  <si>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</si>
  <si>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</si>
  <si>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</si>
  <si>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</si>
  <si>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</si>
  <si>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</si>
  <si>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</si>
  <si>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</si>
  <si>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</si>
  <si>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</si>
  <si>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</si>
  <si>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</si>
  <si>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</si>
  <si>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</si>
  <si>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</si>
  <si>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</si>
  <si>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</si>
  <si>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</si>
  <si>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</si>
  <si>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</si>
  <si>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</si>
  <si>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</si>
  <si>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</si>
  <si>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</si>
  <si>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</si>
  <si>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</si>
  <si>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</si>
  <si>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</si>
  <si>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</si>
  <si>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</si>
  <si>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</si>
  <si>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</si>
  <si>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</si>
  <si>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</si>
  <si>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</si>
  <si>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</si>
  <si>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</si>
  <si>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</si>
  <si>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</si>
  <si>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</si>
  <si>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</si>
  <si>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</si>
  <si>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</si>
  <si>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</si>
  <si>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</si>
  <si>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</si>
  <si>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</si>
  <si>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</si>
  <si>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</si>
  <si>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</si>
  <si>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</si>
  <si>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</si>
  <si>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</si>
  <si>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</si>
  <si>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</si>
  <si>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</si>
  <si>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</si>
  <si>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</si>
  <si>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</si>
  <si>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</si>
  <si>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</si>
  <si>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</si>
  <si>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</si>
  <si>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</si>
  <si>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</si>
  <si>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</si>
  <si>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</si>
  <si>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</si>
  <si>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</si>
  <si>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</si>
  <si>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</si>
  <si>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</si>
  <si>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</si>
  <si>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</si>
  <si>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</si>
  <si>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</si>
  <si>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</si>
  <si>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</si>
  <si>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</si>
  <si>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</si>
  <si>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</si>
  <si>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</si>
  <si>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</si>
  <si>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</si>
  <si>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</si>
  <si>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</si>
  <si>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</si>
  <si>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</si>
  <si>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</si>
  <si>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</si>
  <si>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</si>
  <si>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</si>
  <si>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</si>
  <si>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</si>
  <si>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</si>
  <si>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</si>
  <si>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</si>
  <si>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</si>
  <si>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</si>
  <si>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</si>
  <si>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</si>
  <si>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</si>
  <si>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</si>
  <si>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 xml:space="preserve">Makedonski Telekom AD Skopje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</si>
</sst>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opLeftCell="A4" zoomScale="80" zoomScaleNormal="80" workbookViewId="0">
      <selection activeCell="C20" sqref="C20"/>
    </sheetView>
  </sheetViews>
  <sheetFormatPr defaultRowHeight="12.75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>
      <c r="A1" s="211"/>
      <c r="B1" s="212"/>
      <c r="C1" s="212"/>
      <c r="D1" s="212"/>
      <c r="E1" s="212"/>
      <c r="F1" s="212"/>
      <c r="G1" s="212"/>
      <c r="H1" s="213"/>
      <c r="I1" s="214"/>
      <c r="J1" s="214"/>
      <c r="K1" s="214"/>
      <c r="L1" s="214"/>
      <c r="M1" s="214"/>
      <c r="N1" s="214"/>
      <c r="O1" s="214"/>
      <c r="P1" s="214"/>
      <c r="Q1" s="214"/>
      <c r="R1" s="214"/>
      <c r="IP1" s="43"/>
    </row>
    <row r="2" spans="1:250" ht="19.5" customHeight="1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>
      <c r="A6" s="48"/>
      <c r="B6" s="49"/>
      <c r="C6" s="49"/>
      <c r="D6" s="49"/>
      <c r="E6" s="49"/>
      <c r="F6" s="49"/>
      <c r="G6" s="49"/>
      <c r="H6" s="50"/>
      <c r="J6" s="210"/>
      <c r="K6" s="210"/>
      <c r="L6" s="210"/>
      <c r="M6" s="210"/>
      <c r="N6" s="210"/>
      <c r="O6" s="210"/>
      <c r="P6" s="210"/>
      <c r="Q6" s="210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>
      <c r="A7" s="48"/>
      <c r="B7" s="49"/>
      <c r="C7" s="49"/>
      <c r="D7" s="49"/>
      <c r="E7" s="49"/>
      <c r="F7" s="49"/>
      <c r="G7" s="49"/>
      <c r="H7" s="50"/>
      <c r="J7" s="210"/>
      <c r="K7" s="210"/>
      <c r="L7" s="210"/>
      <c r="M7" s="210"/>
      <c r="N7" s="210"/>
      <c r="O7" s="210"/>
      <c r="P7" s="210"/>
      <c r="Q7" s="210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>
      <c r="A8" s="48"/>
      <c r="B8" s="49"/>
      <c r="C8" s="49"/>
      <c r="D8" s="49"/>
      <c r="E8" s="49"/>
      <c r="F8" s="49"/>
      <c r="G8" s="49"/>
      <c r="H8" s="50"/>
      <c r="I8" s="47"/>
      <c r="J8" s="210"/>
      <c r="K8" s="210"/>
      <c r="L8" s="210"/>
      <c r="M8" s="210"/>
      <c r="N8" s="210"/>
      <c r="O8" s="210"/>
      <c r="P8" s="21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>
      <c r="A9" s="215" t="s">
        <v>311</v>
      </c>
      <c r="B9" s="216"/>
      <c r="C9" s="216"/>
      <c r="D9" s="216"/>
      <c r="E9" s="216"/>
      <c r="F9" s="216"/>
      <c r="G9" s="216"/>
      <c r="H9" s="217"/>
      <c r="I9" s="55"/>
      <c r="J9" s="210"/>
      <c r="K9" s="210"/>
      <c r="L9" s="210"/>
      <c r="M9" s="210"/>
      <c r="N9" s="210"/>
      <c r="O9" s="210"/>
      <c r="P9" s="210"/>
      <c r="Q9" s="21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>
      <c r="A10" s="215"/>
      <c r="B10" s="216"/>
      <c r="C10" s="216"/>
      <c r="D10" s="216"/>
      <c r="E10" s="216"/>
      <c r="F10" s="216"/>
      <c r="G10" s="216"/>
      <c r="H10" s="217"/>
      <c r="J10" s="210"/>
      <c r="K10" s="210"/>
      <c r="L10" s="210"/>
      <c r="M10" s="210"/>
      <c r="N10" s="210"/>
      <c r="O10" s="210"/>
      <c r="P10" s="210"/>
      <c r="Q10" s="21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>
      <c r="A11" s="44"/>
      <c r="B11" s="45"/>
      <c r="C11" s="45"/>
      <c r="D11" s="45"/>
      <c r="E11" s="45"/>
      <c r="F11" s="45"/>
      <c r="G11" s="45"/>
      <c r="H11" s="46"/>
      <c r="J11" s="210"/>
      <c r="K11" s="210"/>
      <c r="L11" s="210"/>
      <c r="M11" s="210"/>
      <c r="N11" s="210"/>
      <c r="O11" s="210"/>
      <c r="P11" s="210"/>
      <c r="Q11" s="21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>
      <c r="A12" s="44"/>
      <c r="B12" s="45"/>
      <c r="C12" s="45"/>
      <c r="D12" s="45"/>
      <c r="E12" s="45"/>
      <c r="F12" s="45"/>
      <c r="G12" s="45"/>
      <c r="H12" s="46"/>
      <c r="J12" s="210"/>
      <c r="K12" s="210"/>
      <c r="L12" s="210"/>
      <c r="M12" s="210"/>
      <c r="N12" s="210"/>
      <c r="O12" s="210"/>
      <c r="P12" s="210"/>
      <c r="Q12" s="21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>
      <c r="A13" s="44"/>
      <c r="B13" s="45"/>
      <c r="C13" s="45"/>
      <c r="D13" s="45"/>
      <c r="E13" s="45"/>
      <c r="F13" s="45"/>
      <c r="G13" s="45"/>
      <c r="H13" s="46"/>
      <c r="J13" s="210"/>
      <c r="K13" s="210"/>
      <c r="L13" s="210"/>
      <c r="M13" s="210"/>
      <c r="N13" s="210"/>
      <c r="O13" s="210"/>
      <c r="P13" s="210"/>
      <c r="Q13" s="21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>
      <c r="A14" s="44"/>
      <c r="B14" s="45"/>
      <c r="C14" s="45"/>
      <c r="D14" s="45"/>
      <c r="E14" s="45"/>
      <c r="F14" s="45"/>
      <c r="G14" s="45"/>
      <c r="H14" s="46"/>
      <c r="J14" s="210"/>
      <c r="K14" s="210"/>
      <c r="L14" s="210"/>
      <c r="M14" s="210"/>
      <c r="N14" s="210"/>
      <c r="O14" s="210"/>
      <c r="P14" s="210"/>
      <c r="Q14" s="21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>
      <c r="A15" s="48"/>
      <c r="B15" s="49"/>
      <c r="C15" s="49"/>
      <c r="D15" s="49"/>
      <c r="E15" s="49"/>
      <c r="F15" s="49"/>
      <c r="G15" s="49"/>
      <c r="H15" s="50"/>
      <c r="J15" s="210"/>
      <c r="K15" s="210"/>
      <c r="L15" s="210"/>
      <c r="M15" s="210"/>
      <c r="N15" s="210"/>
      <c r="O15" s="210"/>
      <c r="P15" s="210"/>
      <c r="Q15" s="21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>
      <c r="A16" s="48"/>
      <c r="B16" s="49"/>
      <c r="C16" s="49"/>
      <c r="D16" s="49"/>
      <c r="E16" s="49"/>
      <c r="F16" s="49"/>
      <c r="G16" s="49"/>
      <c r="H16" s="50"/>
      <c r="I16" s="42"/>
      <c r="J16" s="210"/>
      <c r="K16" s="210"/>
      <c r="L16" s="210"/>
      <c r="M16" s="210"/>
      <c r="N16" s="210"/>
      <c r="O16" s="210"/>
      <c r="P16" s="210"/>
      <c r="Q16" s="21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>
      <c r="A17" s="48"/>
      <c r="B17" s="49"/>
      <c r="C17" s="49"/>
      <c r="D17" s="49"/>
      <c r="E17" s="49"/>
      <c r="F17" s="49"/>
      <c r="G17" s="49"/>
      <c r="H17" s="50"/>
      <c r="I17" s="42"/>
      <c r="J17" s="218"/>
      <c r="K17" s="218"/>
      <c r="L17" s="218"/>
      <c r="M17" s="218"/>
      <c r="N17" s="218"/>
      <c r="O17" s="218"/>
      <c r="P17" s="218"/>
      <c r="Q17" s="218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>
      <c r="A18" s="48"/>
      <c r="B18" s="57" t="s">
        <v>312</v>
      </c>
      <c r="C18" s="219" t="s">
        <v>380</v>
      </c>
      <c r="D18" s="220"/>
      <c r="E18" s="220"/>
      <c r="F18" s="220"/>
      <c r="G18" s="221"/>
      <c r="H18" s="50"/>
      <c r="I18" s="42"/>
      <c r="J18" s="222"/>
      <c r="K18" s="222"/>
      <c r="L18" s="222"/>
      <c r="M18" s="222"/>
      <c r="N18" s="222"/>
      <c r="O18" s="222"/>
      <c r="P18" s="222"/>
      <c r="Q18" s="222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>
      <c r="A19" s="44"/>
      <c r="B19" s="58" t="s">
        <v>313</v>
      </c>
      <c r="C19" s="228">
        <v>5168660</v>
      </c>
      <c r="D19" s="229"/>
      <c r="E19" s="229"/>
      <c r="F19" s="229"/>
      <c r="G19" s="230"/>
      <c r="H19" s="46"/>
      <c r="I19" s="42"/>
      <c r="J19" s="225"/>
      <c r="K19" s="225"/>
      <c r="L19" s="225"/>
      <c r="M19" s="225"/>
      <c r="N19" s="225"/>
      <c r="O19" s="225"/>
      <c r="P19" s="225"/>
      <c r="Q19" s="225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>
      <c r="A20" s="44"/>
      <c r="B20" s="58" t="s">
        <v>314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25"/>
      <c r="K21" s="225"/>
      <c r="L21" s="225"/>
      <c r="M21" s="225"/>
      <c r="N21" s="225"/>
      <c r="O21" s="225"/>
      <c r="P21" s="225"/>
      <c r="Q21" s="225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25"/>
      <c r="K22" s="225"/>
      <c r="L22" s="225"/>
      <c r="M22" s="225"/>
      <c r="N22" s="225"/>
      <c r="O22" s="225"/>
      <c r="P22" s="225"/>
      <c r="Q22" s="225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>
      <c r="A23" s="44"/>
      <c r="B23" s="61" t="s">
        <v>317</v>
      </c>
      <c r="C23" s="86">
        <v>2022</v>
      </c>
      <c r="D23" s="202"/>
      <c r="E23" s="202"/>
      <c r="F23" s="202"/>
      <c r="G23" s="203"/>
      <c r="H23" s="46"/>
      <c r="J23" s="225"/>
      <c r="K23" s="225"/>
      <c r="L23" s="225"/>
      <c r="M23" s="225"/>
      <c r="N23" s="225"/>
      <c r="O23" s="225"/>
      <c r="P23" s="225"/>
      <c r="Q23" s="225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>
      <c r="A24" s="44"/>
      <c r="B24" s="206"/>
      <c r="C24" s="207"/>
      <c r="D24" s="208"/>
      <c r="E24" s="208"/>
      <c r="F24" s="208"/>
      <c r="G24" s="209"/>
      <c r="H24" s="46"/>
      <c r="J24" s="225"/>
      <c r="K24" s="225"/>
      <c r="L24" s="225"/>
      <c r="M24" s="225"/>
      <c r="N24" s="225"/>
      <c r="O24" s="225"/>
      <c r="P24" s="225"/>
      <c r="Q24" s="225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>
      <c r="A25" s="44"/>
      <c r="B25" s="45"/>
      <c r="C25" s="45"/>
      <c r="D25" s="45"/>
      <c r="E25" s="45"/>
      <c r="F25" s="45"/>
      <c r="G25" s="45"/>
      <c r="H25" s="46"/>
      <c r="J25" s="222"/>
      <c r="K25" s="222"/>
      <c r="L25" s="222"/>
      <c r="M25" s="222"/>
      <c r="N25" s="222"/>
      <c r="O25" s="222"/>
      <c r="P25" s="222"/>
      <c r="Q25" s="222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>
      <c r="A26" s="44"/>
      <c r="B26" s="45"/>
      <c r="C26" s="45"/>
      <c r="D26" s="45"/>
      <c r="E26" s="45"/>
      <c r="F26" s="45"/>
      <c r="G26" s="45"/>
      <c r="H26" s="46"/>
      <c r="J26" s="225"/>
      <c r="K26" s="225"/>
      <c r="L26" s="225"/>
      <c r="M26" s="225"/>
      <c r="N26" s="225"/>
      <c r="O26" s="225"/>
      <c r="P26" s="225"/>
      <c r="Q26" s="225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>
      <c r="A27" s="44"/>
      <c r="B27" s="62" t="s">
        <v>318</v>
      </c>
      <c r="C27" s="47"/>
      <c r="D27" s="47"/>
      <c r="E27" s="47"/>
      <c r="F27" s="47"/>
      <c r="G27" s="47"/>
      <c r="H27" s="46"/>
      <c r="J27" s="225"/>
      <c r="K27" s="225"/>
      <c r="L27" s="225"/>
      <c r="M27" s="225"/>
      <c r="N27" s="225"/>
      <c r="O27" s="225"/>
      <c r="P27" s="225"/>
      <c r="Q27" s="225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>
      <c r="A28" s="44"/>
      <c r="B28" s="223"/>
      <c r="C28" s="223"/>
      <c r="D28" s="223"/>
      <c r="E28" s="223"/>
      <c r="F28" s="223"/>
      <c r="G28" s="223"/>
      <c r="H28" s="224"/>
      <c r="J28" s="225"/>
      <c r="K28" s="225"/>
      <c r="L28" s="225"/>
      <c r="M28" s="225"/>
      <c r="N28" s="225"/>
      <c r="O28" s="225"/>
      <c r="P28" s="225"/>
      <c r="Q28" s="225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>
      <c r="A29" s="44"/>
      <c r="B29" s="226" t="s">
        <v>323</v>
      </c>
      <c r="C29" s="226"/>
      <c r="D29" s="226"/>
      <c r="E29" s="226"/>
      <c r="F29" s="226"/>
      <c r="G29" s="226"/>
      <c r="H29" s="227"/>
      <c r="J29" s="225"/>
      <c r="K29" s="225"/>
      <c r="L29" s="225"/>
      <c r="M29" s="225"/>
      <c r="N29" s="225"/>
      <c r="O29" s="225"/>
      <c r="P29" s="225"/>
      <c r="Q29" s="225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>
      <c r="A30" s="44"/>
      <c r="B30" s="226" t="s">
        <v>319</v>
      </c>
      <c r="C30" s="226"/>
      <c r="D30" s="226"/>
      <c r="E30" s="226"/>
      <c r="F30" s="226"/>
      <c r="G30" s="226"/>
      <c r="H30" s="227"/>
      <c r="J30" s="231"/>
      <c r="K30" s="231"/>
      <c r="L30" s="231"/>
      <c r="M30" s="231"/>
      <c r="N30" s="231"/>
      <c r="O30" s="231"/>
      <c r="P30" s="231"/>
      <c r="Q30" s="231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>
      <c r="A31" s="44"/>
      <c r="B31" s="226" t="s">
        <v>324</v>
      </c>
      <c r="C31" s="226"/>
      <c r="D31" s="226"/>
      <c r="E31" s="226"/>
      <c r="F31" s="226"/>
      <c r="G31" s="226"/>
      <c r="H31" s="227"/>
      <c r="J31" s="231"/>
      <c r="K31" s="231"/>
      <c r="L31" s="231"/>
      <c r="M31" s="231"/>
      <c r="N31" s="231"/>
      <c r="O31" s="231"/>
      <c r="P31" s="231"/>
      <c r="Q31" s="231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>
      <c r="A32" s="44"/>
      <c r="B32" s="226" t="s">
        <v>325</v>
      </c>
      <c r="C32" s="226"/>
      <c r="D32" s="226"/>
      <c r="E32" s="226"/>
      <c r="F32" s="226"/>
      <c r="G32" s="226"/>
      <c r="H32" s="227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>
      <c r="A33" s="63"/>
      <c r="B33" s="64"/>
      <c r="C33" s="64"/>
      <c r="D33" s="64"/>
      <c r="E33" s="64"/>
      <c r="F33" s="64"/>
      <c r="G33" s="64"/>
      <c r="H33" s="65"/>
      <c r="J33" s="231"/>
      <c r="K33" s="231"/>
      <c r="L33" s="231"/>
      <c r="M33" s="231"/>
      <c r="N33" s="231"/>
      <c r="O33" s="231"/>
      <c r="P33" s="231"/>
      <c r="Q33" s="231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>
      <c r="J34" s="231"/>
      <c r="K34" s="231"/>
      <c r="L34" s="231"/>
      <c r="M34" s="231"/>
      <c r="N34" s="231"/>
      <c r="O34" s="231"/>
      <c r="P34" s="231"/>
      <c r="Q34" s="231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>
      <c r="J35" s="231"/>
      <c r="K35" s="231"/>
      <c r="L35" s="231"/>
      <c r="M35" s="231"/>
      <c r="N35" s="231"/>
      <c r="O35" s="231"/>
      <c r="P35" s="231"/>
      <c r="Q35" s="231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>
      <c r="J36" s="231"/>
      <c r="K36" s="231"/>
      <c r="L36" s="231"/>
      <c r="M36" s="231"/>
      <c r="N36" s="231"/>
      <c r="O36" s="231"/>
      <c r="P36" s="231"/>
      <c r="Q36" s="231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>
      <c r="J37" s="231"/>
      <c r="K37" s="231"/>
      <c r="L37" s="231"/>
      <c r="M37" s="231"/>
      <c r="N37" s="231"/>
      <c r="O37" s="231"/>
      <c r="P37" s="231"/>
      <c r="Q37" s="231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>
      <c r="J38" s="231"/>
      <c r="K38" s="231"/>
      <c r="L38" s="231"/>
      <c r="M38" s="231"/>
      <c r="N38" s="231"/>
      <c r="O38" s="231"/>
      <c r="P38" s="231"/>
      <c r="Q38" s="231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>
      <c r="J39" s="231"/>
      <c r="K39" s="231"/>
      <c r="L39" s="231"/>
      <c r="M39" s="231"/>
      <c r="N39" s="231"/>
      <c r="O39" s="231"/>
      <c r="P39" s="231"/>
      <c r="Q39" s="231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>
      <c r="J40" s="231"/>
      <c r="K40" s="231"/>
      <c r="L40" s="231"/>
      <c r="M40" s="231"/>
      <c r="N40" s="231"/>
      <c r="O40" s="231"/>
      <c r="P40" s="231"/>
      <c r="Q40" s="231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>
      <c r="U93" s="51">
        <v>2100</v>
      </c>
      <c r="IM93" s="54"/>
      <c r="IN93" s="54"/>
      <c r="IO93" s="54"/>
      <c r="IP93" s="54"/>
      <c r="IT93" s="54"/>
      <c r="IU93" s="54"/>
    </row>
    <row r="94" spans="21:255">
      <c r="IM94" s="54"/>
      <c r="IN94" s="54"/>
      <c r="IO94" s="54"/>
      <c r="IP94" s="54"/>
      <c r="IT94" s="54"/>
      <c r="IU94" s="54"/>
    </row>
    <row r="95" spans="21:255">
      <c r="IM95" s="54"/>
      <c r="IN95" s="54"/>
      <c r="IO95" s="54"/>
      <c r="IP95" s="54"/>
      <c r="IT95" s="54"/>
      <c r="IU95" s="54"/>
    </row>
    <row r="96" spans="21:255">
      <c r="IM96" s="54"/>
      <c r="IN96" s="54"/>
      <c r="IO96" s="54"/>
      <c r="IP96" s="54"/>
      <c r="IT96" s="54"/>
      <c r="IU96" s="54"/>
    </row>
    <row r="97" spans="247:255">
      <c r="IM97" s="54"/>
      <c r="IN97" s="54"/>
      <c r="IO97" s="54"/>
      <c r="IP97" s="54"/>
      <c r="IT97" s="54"/>
      <c r="IU97" s="54"/>
    </row>
    <row r="98" spans="247:255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abSelected="1" zoomScale="85" zoomScaleNormal="85" workbookViewId="0">
      <selection activeCell="A42" sqref="A42"/>
    </sheetView>
  </sheetViews>
  <sheetFormatPr defaultRowHeight="12.75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>
      <c r="A1" s="99" t="s">
        <v>312</v>
      </c>
      <c r="B1" s="232" t="str">
        <f>'ФИ-Почетна'!$C$18</f>
        <v xml:space="preserve">Makedonski Telekom AD Skopje </v>
      </c>
      <c r="C1" s="232"/>
      <c r="D1" s="232"/>
    </row>
    <row r="2" spans="1:6">
      <c r="A2" s="99" t="s">
        <v>320</v>
      </c>
      <c r="B2" s="101" t="str">
        <f>'ФИ-Почетна'!$C$22</f>
        <v>01.01 - 31.12</v>
      </c>
      <c r="C2" s="102"/>
      <c r="D2" s="103"/>
    </row>
    <row r="3" spans="1:6">
      <c r="A3" s="99" t="s">
        <v>317</v>
      </c>
      <c r="B3" s="101">
        <f>'ФИ-Почетна'!$C$23</f>
        <v>2022</v>
      </c>
      <c r="C3" s="102"/>
      <c r="D3" s="103"/>
    </row>
    <row r="4" spans="1:6">
      <c r="A4" s="104" t="s">
        <v>321</v>
      </c>
      <c r="B4" s="105" t="str">
        <f>'ФИ-Почетна'!$C$20</f>
        <v>не</v>
      </c>
      <c r="C4" s="106"/>
      <c r="D4" s="106"/>
      <c r="F4" s="107"/>
    </row>
    <row r="5" spans="1:6">
      <c r="A5" s="104"/>
      <c r="B5" s="105"/>
      <c r="C5" s="106"/>
      <c r="D5" s="106"/>
      <c r="F5" s="107"/>
    </row>
    <row r="6" spans="1:6" ht="18">
      <c r="A6" s="235" t="s">
        <v>377</v>
      </c>
      <c r="B6" s="235"/>
      <c r="C6" s="235"/>
      <c r="D6" s="235"/>
      <c r="F6" s="107"/>
    </row>
    <row r="7" spans="1:6">
      <c r="A7" s="233" t="s">
        <v>378</v>
      </c>
      <c r="B7" s="233"/>
      <c r="C7" s="233"/>
      <c r="D7" s="233"/>
      <c r="F7" s="107"/>
    </row>
    <row r="8" spans="1:6" ht="12.75" customHeight="1" thickBot="1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>
      <c r="A10" s="83" t="s">
        <v>174</v>
      </c>
      <c r="B10" s="82"/>
      <c r="C10" s="82"/>
      <c r="D10" s="82"/>
      <c r="F10" s="111"/>
    </row>
    <row r="11" spans="1:6" ht="14.25" thickTop="1" thickBot="1">
      <c r="A11" s="87" t="s">
        <v>159</v>
      </c>
      <c r="B11" s="75">
        <f>B12+B13+B18+B19+B25+B26</f>
        <v>14300287</v>
      </c>
      <c r="C11" s="75">
        <f>C12+C13+C18+C19+C25+C26</f>
        <v>15823454</v>
      </c>
      <c r="D11" s="75">
        <f t="shared" ref="D11:D35" si="0">IF(B11&lt;=0,0,C11/B11*100)</f>
        <v>110.65130371159684</v>
      </c>
      <c r="F11" s="111"/>
    </row>
    <row r="12" spans="1:6" ht="14.25" thickTop="1" thickBot="1">
      <c r="A12" s="87" t="s">
        <v>160</v>
      </c>
      <c r="B12" s="94">
        <v>2793678</v>
      </c>
      <c r="C12" s="94">
        <v>3588583</v>
      </c>
      <c r="D12" s="75">
        <f t="shared" si="0"/>
        <v>128.45370869513238</v>
      </c>
      <c r="F12" s="111"/>
    </row>
    <row r="13" spans="1:6" ht="14.25" thickTop="1" thickBot="1">
      <c r="A13" s="87" t="s">
        <v>294</v>
      </c>
      <c r="B13" s="75">
        <f>SUM(B14:B17)</f>
        <v>10811462</v>
      </c>
      <c r="C13" s="75">
        <f>SUM(C14:C17)</f>
        <v>11360423</v>
      </c>
      <c r="D13" s="75">
        <f t="shared" si="0"/>
        <v>105.07758340176379</v>
      </c>
      <c r="F13" s="111"/>
    </row>
    <row r="14" spans="1:6" ht="14.25" thickTop="1" thickBot="1">
      <c r="A14" s="88" t="s">
        <v>298</v>
      </c>
      <c r="B14" s="77">
        <v>3123397</v>
      </c>
      <c r="C14" s="77">
        <v>2991954</v>
      </c>
      <c r="D14" s="76">
        <f t="shared" si="0"/>
        <v>95.791665292628508</v>
      </c>
      <c r="F14" s="111"/>
    </row>
    <row r="15" spans="1:6" ht="27" thickTop="1" thickBot="1">
      <c r="A15" s="88" t="s">
        <v>259</v>
      </c>
      <c r="B15" s="77">
        <v>6446232</v>
      </c>
      <c r="C15" s="77">
        <v>6893831</v>
      </c>
      <c r="D15" s="76">
        <f t="shared" si="0"/>
        <v>106.94357571989342</v>
      </c>
      <c r="F15" s="111"/>
    </row>
    <row r="16" spans="1:6" ht="14.25" thickTop="1" thickBot="1">
      <c r="A16" s="88" t="s">
        <v>260</v>
      </c>
      <c r="B16" s="77"/>
      <c r="C16" s="77"/>
      <c r="D16" s="76">
        <f t="shared" si="0"/>
        <v>0</v>
      </c>
      <c r="F16" s="111"/>
    </row>
    <row r="17" spans="1:6" ht="14.25" thickTop="1" thickBot="1">
      <c r="A17" s="88" t="s">
        <v>163</v>
      </c>
      <c r="B17" s="77">
        <v>1241833</v>
      </c>
      <c r="C17" s="77">
        <v>1474638</v>
      </c>
      <c r="D17" s="76">
        <f t="shared" si="0"/>
        <v>118.74688464551997</v>
      </c>
      <c r="F17" s="111"/>
    </row>
    <row r="18" spans="1:6" ht="14.25" thickTop="1" thickBot="1">
      <c r="A18" s="87" t="s">
        <v>295</v>
      </c>
      <c r="B18" s="94"/>
      <c r="C18" s="94"/>
      <c r="D18" s="75">
        <f t="shared" si="0"/>
        <v>0</v>
      </c>
      <c r="F18" s="111"/>
    </row>
    <row r="19" spans="1:6" ht="14.25" thickTop="1" thickBot="1">
      <c r="A19" s="87" t="s">
        <v>296</v>
      </c>
      <c r="B19" s="75">
        <f>SUM(B20:B24)</f>
        <v>225297</v>
      </c>
      <c r="C19" s="75">
        <f>SUM(C20:C24)</f>
        <v>228364</v>
      </c>
      <c r="D19" s="75">
        <f t="shared" si="0"/>
        <v>101.36131417639827</v>
      </c>
      <c r="F19" s="111"/>
    </row>
    <row r="20" spans="1:6" ht="14.25" thickTop="1" thickBot="1">
      <c r="A20" s="88" t="s">
        <v>161</v>
      </c>
      <c r="B20" s="77"/>
      <c r="C20" s="77"/>
      <c r="D20" s="76">
        <f t="shared" si="0"/>
        <v>0</v>
      </c>
      <c r="F20" s="111"/>
    </row>
    <row r="21" spans="1:6" ht="14.25" thickTop="1" thickBot="1">
      <c r="A21" s="88" t="s">
        <v>162</v>
      </c>
      <c r="B21" s="77"/>
      <c r="C21" s="77"/>
      <c r="D21" s="76">
        <f t="shared" si="0"/>
        <v>0</v>
      </c>
      <c r="F21" s="111"/>
    </row>
    <row r="22" spans="1:6" ht="14.25" thickTop="1" thickBot="1">
      <c r="A22" s="88" t="s">
        <v>261</v>
      </c>
      <c r="B22" s="77">
        <v>9765</v>
      </c>
      <c r="C22" s="77">
        <v>6029</v>
      </c>
      <c r="D22" s="76">
        <f t="shared" si="0"/>
        <v>61.740911418330768</v>
      </c>
      <c r="F22" s="111"/>
    </row>
    <row r="23" spans="1:6" ht="14.25" thickTop="1" thickBot="1">
      <c r="A23" s="88" t="s">
        <v>164</v>
      </c>
      <c r="B23" s="77">
        <v>215532</v>
      </c>
      <c r="C23" s="77">
        <v>222335</v>
      </c>
      <c r="D23" s="76">
        <f t="shared" si="0"/>
        <v>103.15637585138168</v>
      </c>
      <c r="F23" s="111"/>
    </row>
    <row r="24" spans="1:6" ht="14.25" thickTop="1" thickBot="1">
      <c r="A24" s="88" t="s">
        <v>262</v>
      </c>
      <c r="B24" s="77"/>
      <c r="C24" s="77"/>
      <c r="D24" s="76">
        <f t="shared" si="0"/>
        <v>0</v>
      </c>
      <c r="F24" s="111"/>
    </row>
    <row r="25" spans="1:6" ht="15.75" customHeight="1" thickTop="1" thickBot="1">
      <c r="A25" s="87" t="s">
        <v>297</v>
      </c>
      <c r="B25" s="94">
        <v>469850</v>
      </c>
      <c r="C25" s="94">
        <v>646084</v>
      </c>
      <c r="D25" s="75">
        <f t="shared" si="0"/>
        <v>137.50856656379696</v>
      </c>
      <c r="F25" s="111"/>
    </row>
    <row r="26" spans="1:6" ht="14.25" thickTop="1" thickBot="1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>
      <c r="A27" s="87" t="s">
        <v>172</v>
      </c>
      <c r="B27" s="75">
        <f>SUM(B28:B33)</f>
        <v>5583236</v>
      </c>
      <c r="C27" s="75">
        <f>SUM(C28:C33)</f>
        <v>4585926</v>
      </c>
      <c r="D27" s="75">
        <f t="shared" si="0"/>
        <v>82.137419947858191</v>
      </c>
      <c r="F27" s="111"/>
    </row>
    <row r="28" spans="1:6" ht="14.25" thickTop="1" thickBot="1">
      <c r="A28" s="89" t="s">
        <v>166</v>
      </c>
      <c r="B28" s="77">
        <v>497731</v>
      </c>
      <c r="C28" s="77">
        <v>419936</v>
      </c>
      <c r="D28" s="76">
        <f t="shared" si="0"/>
        <v>84.370071383940328</v>
      </c>
      <c r="F28" s="111"/>
    </row>
    <row r="29" spans="1:6" ht="15.75" customHeight="1" thickTop="1" thickBot="1">
      <c r="A29" s="89" t="s">
        <v>167</v>
      </c>
      <c r="B29" s="77">
        <v>2621676</v>
      </c>
      <c r="C29" s="77">
        <v>2883641</v>
      </c>
      <c r="D29" s="76">
        <f t="shared" si="0"/>
        <v>109.99227211905666</v>
      </c>
      <c r="F29" s="111"/>
    </row>
    <row r="30" spans="1:6" ht="14.25" thickTop="1" thickBot="1">
      <c r="A30" s="89" t="s">
        <v>168</v>
      </c>
      <c r="B30" s="77">
        <v>229509</v>
      </c>
      <c r="C30" s="77">
        <v>253232</v>
      </c>
      <c r="D30" s="76">
        <f t="shared" si="0"/>
        <v>110.33641382255162</v>
      </c>
      <c r="F30" s="111"/>
    </row>
    <row r="31" spans="1:6" ht="14.25" thickTop="1" thickBot="1">
      <c r="A31" s="89" t="s">
        <v>169</v>
      </c>
      <c r="B31" s="77">
        <v>677897</v>
      </c>
      <c r="C31" s="77">
        <v>0</v>
      </c>
      <c r="D31" s="76">
        <f t="shared" si="0"/>
        <v>0</v>
      </c>
      <c r="F31" s="111"/>
    </row>
    <row r="32" spans="1:6" ht="14.25" thickTop="1" thickBot="1">
      <c r="A32" s="89" t="s">
        <v>170</v>
      </c>
      <c r="B32" s="77">
        <v>1291406</v>
      </c>
      <c r="C32" s="77">
        <v>733224</v>
      </c>
      <c r="D32" s="76">
        <f t="shared" si="0"/>
        <v>56.777187034906142</v>
      </c>
      <c r="F32" s="111"/>
    </row>
    <row r="33" spans="1:6" ht="14.25" thickTop="1" thickBot="1">
      <c r="A33" s="89" t="s">
        <v>302</v>
      </c>
      <c r="B33" s="77">
        <v>265017</v>
      </c>
      <c r="C33" s="77">
        <v>295893</v>
      </c>
      <c r="D33" s="76">
        <f t="shared" si="0"/>
        <v>111.65057335944486</v>
      </c>
      <c r="F33" s="111"/>
    </row>
    <row r="34" spans="1:6" ht="14.25" thickTop="1" thickBot="1">
      <c r="A34" s="90" t="s">
        <v>173</v>
      </c>
      <c r="B34" s="75">
        <f>B11+B27</f>
        <v>19883523</v>
      </c>
      <c r="C34" s="75">
        <f>C11+C27</f>
        <v>20409380</v>
      </c>
      <c r="D34" s="75">
        <f t="shared" si="0"/>
        <v>102.64468726191028</v>
      </c>
      <c r="F34" s="111"/>
    </row>
    <row r="35" spans="1:6" ht="14.25" thickTop="1" thickBot="1">
      <c r="A35" s="41" t="s">
        <v>171</v>
      </c>
      <c r="B35" s="77"/>
      <c r="C35" s="77"/>
      <c r="D35" s="76">
        <f t="shared" si="0"/>
        <v>0</v>
      </c>
      <c r="F35" s="111"/>
    </row>
    <row r="36" spans="1:6" ht="14.25" thickTop="1" thickBot="1">
      <c r="A36" s="81" t="s">
        <v>263</v>
      </c>
      <c r="B36" s="80"/>
      <c r="C36" s="80"/>
      <c r="D36" s="80"/>
      <c r="F36" s="111"/>
    </row>
    <row r="37" spans="1:6" ht="14.25" thickTop="1" thickBot="1">
      <c r="A37" s="91" t="s">
        <v>264</v>
      </c>
      <c r="B37" s="75">
        <f>(SUM(B38:B41))</f>
        <v>15861159</v>
      </c>
      <c r="C37" s="75">
        <f>(SUM(C38:C41))</f>
        <v>15639458</v>
      </c>
      <c r="D37" s="75">
        <f t="shared" ref="D37:D57" si="1">IF(B37&lt;=0,0,C37/B37*100)</f>
        <v>98.602239596740688</v>
      </c>
      <c r="F37" s="111"/>
    </row>
    <row r="38" spans="1:6" ht="14.25" thickTop="1" thickBot="1">
      <c r="A38" s="88" t="s">
        <v>299</v>
      </c>
      <c r="B38" s="77">
        <v>6386189</v>
      </c>
      <c r="C38" s="77">
        <v>6386189</v>
      </c>
      <c r="D38" s="76">
        <f t="shared" si="1"/>
        <v>100</v>
      </c>
      <c r="F38" s="111"/>
    </row>
    <row r="39" spans="1:6" ht="14.25" thickTop="1" thickBot="1">
      <c r="A39" s="92" t="s">
        <v>176</v>
      </c>
      <c r="B39" s="77">
        <v>958389</v>
      </c>
      <c r="C39" s="77">
        <v>958389</v>
      </c>
      <c r="D39" s="76">
        <f t="shared" si="1"/>
        <v>100</v>
      </c>
      <c r="F39" s="111"/>
    </row>
    <row r="40" spans="1:6" ht="14.25" thickTop="1" thickBot="1">
      <c r="A40" s="88" t="s">
        <v>128</v>
      </c>
      <c r="B40" s="77">
        <v>8516581</v>
      </c>
      <c r="C40" s="77">
        <v>8294880</v>
      </c>
      <c r="D40" s="76">
        <f t="shared" si="1"/>
        <v>97.396830958338796</v>
      </c>
      <c r="F40" s="111"/>
    </row>
    <row r="41" spans="1:6" ht="14.25" thickTop="1" thickBot="1">
      <c r="A41" s="88" t="s">
        <v>177</v>
      </c>
      <c r="B41" s="77"/>
      <c r="C41" s="77"/>
      <c r="D41" s="76">
        <f t="shared" si="1"/>
        <v>0</v>
      </c>
      <c r="F41" s="111"/>
    </row>
    <row r="42" spans="1:6" ht="14.25" thickTop="1" thickBot="1">
      <c r="A42" s="93" t="s">
        <v>184</v>
      </c>
      <c r="B42" s="75">
        <f>B43+B51</f>
        <v>4022364</v>
      </c>
      <c r="C42" s="75">
        <f>C43+C51</f>
        <v>4769922</v>
      </c>
      <c r="D42" s="75">
        <f t="shared" si="1"/>
        <v>118.58504103557013</v>
      </c>
      <c r="F42" s="111"/>
    </row>
    <row r="43" spans="1:6" ht="14.25" thickTop="1" thickBot="1">
      <c r="A43" s="90" t="s">
        <v>178</v>
      </c>
      <c r="B43" s="75">
        <f>SUM(B44:B50)</f>
        <v>3122612</v>
      </c>
      <c r="C43" s="75">
        <f>SUM(C44:C50)</f>
        <v>3976116</v>
      </c>
      <c r="D43" s="75">
        <f t="shared" si="1"/>
        <v>127.33301479658697</v>
      </c>
      <c r="F43" s="111"/>
    </row>
    <row r="44" spans="1:6" ht="14.25" thickTop="1" thickBot="1">
      <c r="A44" s="88" t="s">
        <v>179</v>
      </c>
      <c r="B44" s="77">
        <v>1326664</v>
      </c>
      <c r="C44" s="77">
        <v>2087803</v>
      </c>
      <c r="D44" s="76">
        <f t="shared" si="1"/>
        <v>157.37240175357135</v>
      </c>
      <c r="F44" s="107"/>
    </row>
    <row r="45" spans="1:6" ht="14.25" thickTop="1" thickBot="1">
      <c r="A45" s="89" t="s">
        <v>266</v>
      </c>
      <c r="B45" s="77"/>
      <c r="C45" s="77"/>
      <c r="D45" s="76">
        <f t="shared" si="1"/>
        <v>0</v>
      </c>
      <c r="F45" s="107"/>
    </row>
    <row r="46" spans="1:6" ht="14.25" thickTop="1" thickBot="1">
      <c r="A46" s="89" t="s">
        <v>180</v>
      </c>
      <c r="B46" s="77">
        <v>66064</v>
      </c>
      <c r="C46" s="77">
        <v>48607</v>
      </c>
      <c r="D46" s="76">
        <f t="shared" si="1"/>
        <v>73.575623637684672</v>
      </c>
      <c r="F46" s="107"/>
    </row>
    <row r="47" spans="1:6" ht="14.25" thickTop="1" thickBot="1">
      <c r="A47" s="89" t="s">
        <v>181</v>
      </c>
      <c r="B47" s="77">
        <v>39569</v>
      </c>
      <c r="C47" s="77">
        <v>100300</v>
      </c>
      <c r="D47" s="76">
        <f t="shared" si="1"/>
        <v>253.48126058277947</v>
      </c>
      <c r="F47" s="107"/>
    </row>
    <row r="48" spans="1:6" ht="14.25" thickTop="1" thickBot="1">
      <c r="A48" s="89" t="s">
        <v>267</v>
      </c>
      <c r="B48" s="77">
        <v>492628</v>
      </c>
      <c r="C48" s="77">
        <v>583216</v>
      </c>
      <c r="D48" s="76">
        <f t="shared" si="1"/>
        <v>118.38872333687895</v>
      </c>
    </row>
    <row r="49" spans="1:4" ht="14.25" thickTop="1" thickBot="1">
      <c r="A49" s="89" t="s">
        <v>303</v>
      </c>
      <c r="B49" s="77">
        <v>1197687</v>
      </c>
      <c r="C49" s="77">
        <v>1156190</v>
      </c>
      <c r="D49" s="76">
        <f t="shared" si="1"/>
        <v>96.535238338564241</v>
      </c>
    </row>
    <row r="50" spans="1:4" ht="27" thickTop="1" thickBot="1">
      <c r="A50" s="89" t="s">
        <v>300</v>
      </c>
      <c r="B50" s="77"/>
      <c r="C50" s="77"/>
      <c r="D50" s="76">
        <f t="shared" si="1"/>
        <v>0</v>
      </c>
    </row>
    <row r="51" spans="1:4" ht="14.25" thickTop="1" thickBot="1">
      <c r="A51" s="90" t="s">
        <v>182</v>
      </c>
      <c r="B51" s="75">
        <f>SUM(B52:B55)</f>
        <v>899752</v>
      </c>
      <c r="C51" s="75">
        <f>SUM(C52:C55)</f>
        <v>793806</v>
      </c>
      <c r="D51" s="75">
        <f t="shared" si="1"/>
        <v>88.224977549369157</v>
      </c>
    </row>
    <row r="52" spans="1:4" ht="17.25" customHeight="1" thickTop="1" thickBot="1">
      <c r="A52" s="89" t="s">
        <v>326</v>
      </c>
      <c r="B52" s="77"/>
      <c r="C52" s="77"/>
      <c r="D52" s="76">
        <f t="shared" si="1"/>
        <v>0</v>
      </c>
    </row>
    <row r="53" spans="1:4" ht="15.75" customHeight="1" thickTop="1" thickBot="1">
      <c r="A53" s="89" t="s">
        <v>183</v>
      </c>
      <c r="B53" s="77">
        <v>777819</v>
      </c>
      <c r="C53" s="77">
        <v>697432</v>
      </c>
      <c r="D53" s="76">
        <f t="shared" si="1"/>
        <v>89.665076322383484</v>
      </c>
    </row>
    <row r="54" spans="1:4" ht="14.25" thickTop="1" thickBot="1">
      <c r="A54" s="89" t="s">
        <v>215</v>
      </c>
      <c r="B54" s="77">
        <v>64281</v>
      </c>
      <c r="C54" s="77">
        <v>73511</v>
      </c>
      <c r="D54" s="76">
        <f t="shared" si="1"/>
        <v>114.35883075870008</v>
      </c>
    </row>
    <row r="55" spans="1:4" ht="14.25" thickTop="1" thickBot="1">
      <c r="A55" s="89" t="s">
        <v>301</v>
      </c>
      <c r="B55" s="77">
        <v>57652</v>
      </c>
      <c r="C55" s="77">
        <v>22863</v>
      </c>
      <c r="D55" s="76">
        <f t="shared" si="1"/>
        <v>39.65690695899535</v>
      </c>
    </row>
    <row r="56" spans="1:4" ht="14.25" thickTop="1" thickBot="1">
      <c r="A56" s="87" t="s">
        <v>265</v>
      </c>
      <c r="B56" s="75">
        <f>B37+B43+B51</f>
        <v>19883523</v>
      </c>
      <c r="C56" s="75">
        <f>C37+C43+C51</f>
        <v>20409380</v>
      </c>
      <c r="D56" s="75">
        <f t="shared" si="1"/>
        <v>102.64468726191028</v>
      </c>
    </row>
    <row r="57" spans="1:4" ht="14.25" thickTop="1" thickBot="1">
      <c r="A57" s="41" t="s">
        <v>185</v>
      </c>
      <c r="B57" s="77"/>
      <c r="C57" s="77"/>
      <c r="D57" s="76">
        <f t="shared" si="1"/>
        <v>0</v>
      </c>
    </row>
    <row r="58" spans="1:4" ht="13.5" thickTop="1">
      <c r="A58" s="106"/>
      <c r="B58" s="106"/>
      <c r="C58" s="106"/>
      <c r="D58" s="106"/>
    </row>
    <row r="59" spans="1:4">
      <c r="A59" s="106"/>
      <c r="B59" s="106"/>
      <c r="C59" s="106"/>
      <c r="D59" s="106"/>
    </row>
    <row r="60" spans="1:4">
      <c r="A60" s="106"/>
      <c r="B60" s="106"/>
      <c r="C60" s="106"/>
      <c r="D60" s="106"/>
    </row>
    <row r="61" spans="1:4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zoomScale="85" zoomScaleNormal="85" workbookViewId="0">
      <selection activeCell="C33" sqref="C33"/>
    </sheetView>
  </sheetViews>
  <sheetFormatPr defaultRowHeight="12.75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>
      <c r="A1" s="112"/>
      <c r="B1" s="113" t="s">
        <v>312</v>
      </c>
      <c r="C1" s="232" t="str">
        <f>'ФИ-Почетна'!$C$18</f>
        <v xml:space="preserve">Makedonski Telekom AD Skopje </v>
      </c>
      <c r="D1" s="232"/>
      <c r="E1" s="232"/>
    </row>
    <row r="2" spans="1:7" ht="12.75" customHeight="1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>
      <c r="A3" s="112"/>
      <c r="B3" s="104" t="s">
        <v>317</v>
      </c>
      <c r="C3" s="105">
        <f>'ФИ-Почетна'!$C$23</f>
        <v>2022</v>
      </c>
      <c r="D3" s="116"/>
      <c r="E3" s="117"/>
    </row>
    <row r="4" spans="1:7">
      <c r="A4" s="112"/>
      <c r="B4" s="104" t="s">
        <v>321</v>
      </c>
      <c r="C4" s="105" t="str">
        <f>'ФИ-Почетна'!$C$20</f>
        <v>не</v>
      </c>
      <c r="D4" s="116"/>
      <c r="E4" s="117"/>
    </row>
    <row r="5" spans="1:7">
      <c r="A5" s="112"/>
      <c r="B5" s="104"/>
      <c r="C5" s="105"/>
      <c r="D5" s="116"/>
      <c r="E5" s="117"/>
    </row>
    <row r="6" spans="1:7" ht="21.75" customHeight="1">
      <c r="A6" s="112"/>
      <c r="B6" s="238" t="s">
        <v>19</v>
      </c>
      <c r="C6" s="238"/>
      <c r="D6" s="238"/>
      <c r="E6" s="118"/>
    </row>
    <row r="7" spans="1:7" ht="12.75" customHeight="1">
      <c r="A7" s="112"/>
      <c r="B7" s="233" t="s">
        <v>379</v>
      </c>
      <c r="C7" s="233"/>
      <c r="D7" s="233"/>
      <c r="E7" s="118"/>
    </row>
    <row r="8" spans="1:7" ht="13.5" thickBot="1">
      <c r="A8" s="112"/>
      <c r="B8" s="112"/>
      <c r="C8" s="234" t="s">
        <v>24</v>
      </c>
      <c r="D8" s="234"/>
      <c r="E8" s="234"/>
    </row>
    <row r="9" spans="1:7" ht="30" customHeight="1" thickTop="1" thickBot="1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>
      <c r="A11" s="74">
        <v>1</v>
      </c>
      <c r="B11" s="121" t="s">
        <v>244</v>
      </c>
      <c r="C11" s="75">
        <f>C12+C18+C19</f>
        <v>11297766</v>
      </c>
      <c r="D11" s="75">
        <f>D12+D18+D19</f>
        <v>11880860</v>
      </c>
      <c r="E11" s="75">
        <f>IF(C11&lt;=0,0,D11/C11*100)</f>
        <v>105.16114424745564</v>
      </c>
      <c r="G11" s="111"/>
    </row>
    <row r="12" spans="1:7" ht="14.25" thickTop="1" thickBot="1">
      <c r="A12" s="74">
        <v>2</v>
      </c>
      <c r="B12" s="95" t="s">
        <v>0</v>
      </c>
      <c r="C12" s="76">
        <f>SUM(C13:C14)</f>
        <v>11216512</v>
      </c>
      <c r="D12" s="76">
        <f>SUM(D13:D14)</f>
        <v>11769333</v>
      </c>
      <c r="E12" s="76">
        <f t="shared" ref="E12:E49" si="0">IF(C12&lt;=0,0,D12/C12*100)</f>
        <v>104.92863556870442</v>
      </c>
      <c r="G12" s="111"/>
    </row>
    <row r="13" spans="1:7" ht="14.25" thickTop="1" thickBot="1">
      <c r="A13" s="74" t="s">
        <v>245</v>
      </c>
      <c r="B13" s="95" t="s">
        <v>12</v>
      </c>
      <c r="C13" s="77">
        <v>10715364</v>
      </c>
      <c r="D13" s="77">
        <v>11327408</v>
      </c>
      <c r="E13" s="76">
        <f t="shared" si="0"/>
        <v>105.71183582750898</v>
      </c>
      <c r="G13" s="111"/>
    </row>
    <row r="14" spans="1:7" ht="14.25" thickTop="1" thickBot="1">
      <c r="A14" s="74" t="s">
        <v>246</v>
      </c>
      <c r="B14" s="95" t="s">
        <v>13</v>
      </c>
      <c r="C14" s="77">
        <v>501148</v>
      </c>
      <c r="D14" s="77">
        <v>441925</v>
      </c>
      <c r="E14" s="76">
        <f t="shared" si="0"/>
        <v>88.182532904451378</v>
      </c>
      <c r="G14" s="111"/>
    </row>
    <row r="15" spans="1:7" ht="14.25" thickTop="1" thickBot="1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" thickTop="1" thickBot="1">
      <c r="A16" s="74">
        <v>4</v>
      </c>
      <c r="B16" s="95" t="s">
        <v>268</v>
      </c>
      <c r="C16" s="77"/>
      <c r="D16" s="77"/>
      <c r="E16" s="76">
        <f t="shared" si="0"/>
        <v>0</v>
      </c>
      <c r="G16" s="111"/>
    </row>
    <row r="17" spans="1:7" ht="27" thickTop="1" thickBot="1">
      <c r="A17" s="74">
        <v>5</v>
      </c>
      <c r="B17" s="95" t="s">
        <v>269</v>
      </c>
      <c r="C17" s="77"/>
      <c r="D17" s="77"/>
      <c r="E17" s="76">
        <f t="shared" si="0"/>
        <v>0</v>
      </c>
      <c r="G17" s="111"/>
    </row>
    <row r="18" spans="1:7" ht="14.25" thickTop="1" thickBot="1">
      <c r="A18" s="74">
        <v>6</v>
      </c>
      <c r="B18" s="95" t="s">
        <v>270</v>
      </c>
      <c r="C18" s="77"/>
      <c r="D18" s="77"/>
      <c r="E18" s="76">
        <f t="shared" si="0"/>
        <v>0</v>
      </c>
      <c r="G18" s="111"/>
    </row>
    <row r="19" spans="1:7" ht="14.25" thickTop="1" thickBot="1">
      <c r="A19" s="74">
        <v>7</v>
      </c>
      <c r="B19" s="96" t="s">
        <v>1</v>
      </c>
      <c r="C19" s="77">
        <v>81254</v>
      </c>
      <c r="D19" s="77">
        <v>111527</v>
      </c>
      <c r="E19" s="76">
        <f t="shared" si="0"/>
        <v>137.25724272035836</v>
      </c>
      <c r="G19" s="111"/>
    </row>
    <row r="20" spans="1:7" ht="14.25" thickTop="1" thickBot="1">
      <c r="A20" s="74">
        <v>8</v>
      </c>
      <c r="B20" s="97" t="s">
        <v>247</v>
      </c>
      <c r="C20" s="75">
        <f>SUM(C21:C31)</f>
        <v>9566618</v>
      </c>
      <c r="D20" s="75">
        <f>SUM(D21:D31)</f>
        <v>10067295</v>
      </c>
      <c r="E20" s="75">
        <f t="shared" si="0"/>
        <v>105.23358411509689</v>
      </c>
      <c r="G20" s="111"/>
    </row>
    <row r="21" spans="1:7" ht="14.25" thickTop="1" thickBot="1">
      <c r="A21" s="74">
        <v>9</v>
      </c>
      <c r="B21" s="96" t="s">
        <v>248</v>
      </c>
      <c r="C21" s="77">
        <v>1888922</v>
      </c>
      <c r="D21" s="77">
        <v>2370469</v>
      </c>
      <c r="E21" s="76">
        <f t="shared" si="0"/>
        <v>125.4932178247699</v>
      </c>
      <c r="G21" s="111"/>
    </row>
    <row r="22" spans="1:7" ht="14.25" thickTop="1" thickBot="1">
      <c r="A22" s="74">
        <v>10</v>
      </c>
      <c r="B22" s="96" t="s">
        <v>273</v>
      </c>
      <c r="C22" s="77">
        <v>249350</v>
      </c>
      <c r="D22" s="77">
        <v>670979</v>
      </c>
      <c r="E22" s="76">
        <f t="shared" si="0"/>
        <v>269.0912372167636</v>
      </c>
      <c r="G22" s="111"/>
    </row>
    <row r="23" spans="1:7" ht="27" thickTop="1" thickBot="1">
      <c r="A23" s="74">
        <v>11</v>
      </c>
      <c r="B23" s="96" t="s">
        <v>274</v>
      </c>
      <c r="C23" s="77"/>
      <c r="D23" s="77"/>
      <c r="E23" s="76">
        <f t="shared" si="0"/>
        <v>0</v>
      </c>
      <c r="G23" s="111"/>
    </row>
    <row r="24" spans="1:7" ht="14.25" thickTop="1" thickBot="1">
      <c r="A24" s="74">
        <v>12</v>
      </c>
      <c r="B24" s="96" t="s">
        <v>275</v>
      </c>
      <c r="C24" s="77">
        <v>2444483</v>
      </c>
      <c r="D24" s="77">
        <v>2231816</v>
      </c>
      <c r="E24" s="76">
        <f t="shared" si="0"/>
        <v>91.300123584414365</v>
      </c>
      <c r="G24" s="111"/>
    </row>
    <row r="25" spans="1:7" ht="14.25" thickTop="1" thickBot="1">
      <c r="A25" s="74">
        <v>13</v>
      </c>
      <c r="B25" s="96" t="s">
        <v>276</v>
      </c>
      <c r="C25" s="77">
        <v>677472</v>
      </c>
      <c r="D25" s="77">
        <v>727051</v>
      </c>
      <c r="E25" s="76">
        <f t="shared" si="0"/>
        <v>107.31823603041897</v>
      </c>
      <c r="G25" s="111"/>
    </row>
    <row r="26" spans="1:7" ht="14.25" thickTop="1" thickBot="1">
      <c r="A26" s="74">
        <v>14</v>
      </c>
      <c r="B26" s="96" t="s">
        <v>2</v>
      </c>
      <c r="C26" s="77">
        <v>984969</v>
      </c>
      <c r="D26" s="77">
        <v>966514</v>
      </c>
      <c r="E26" s="76">
        <f t="shared" si="0"/>
        <v>98.12633697101127</v>
      </c>
      <c r="G26" s="111"/>
    </row>
    <row r="27" spans="1:7" ht="14.25" thickTop="1" thickBot="1">
      <c r="A27" s="74">
        <v>15</v>
      </c>
      <c r="B27" s="95" t="s">
        <v>277</v>
      </c>
      <c r="C27" s="77">
        <v>3039322</v>
      </c>
      <c r="D27" s="77">
        <v>2793719</v>
      </c>
      <c r="E27" s="76">
        <f t="shared" si="0"/>
        <v>91.919151705544849</v>
      </c>
      <c r="G27" s="111"/>
    </row>
    <row r="28" spans="1:7" ht="27" thickTop="1" thickBot="1">
      <c r="A28" s="74">
        <v>16</v>
      </c>
      <c r="B28" s="96" t="s">
        <v>278</v>
      </c>
      <c r="C28" s="77"/>
      <c r="D28" s="77"/>
      <c r="E28" s="76">
        <f t="shared" si="0"/>
        <v>0</v>
      </c>
      <c r="G28" s="111"/>
    </row>
    <row r="29" spans="1:7" ht="14.25" thickTop="1" thickBot="1">
      <c r="A29" s="74">
        <v>17</v>
      </c>
      <c r="B29" s="95" t="s">
        <v>279</v>
      </c>
      <c r="C29" s="77">
        <v>217684</v>
      </c>
      <c r="D29" s="77">
        <v>214161</v>
      </c>
      <c r="E29" s="76">
        <f t="shared" si="0"/>
        <v>98.381599015086081</v>
      </c>
      <c r="G29" s="111"/>
    </row>
    <row r="30" spans="1:7" ht="14.25" thickTop="1" thickBot="1">
      <c r="A30" s="74">
        <v>18</v>
      </c>
      <c r="B30" s="96" t="s">
        <v>249</v>
      </c>
      <c r="C30" s="77">
        <v>62032</v>
      </c>
      <c r="D30" s="77">
        <v>89569</v>
      </c>
      <c r="E30" s="76">
        <f t="shared" si="0"/>
        <v>144.39160433324736</v>
      </c>
      <c r="G30" s="111"/>
    </row>
    <row r="31" spans="1:7" ht="14.25" thickTop="1" thickBot="1">
      <c r="A31" s="74">
        <v>19</v>
      </c>
      <c r="B31" s="95" t="s">
        <v>280</v>
      </c>
      <c r="C31" s="77">
        <v>2384</v>
      </c>
      <c r="D31" s="77">
        <v>3017</v>
      </c>
      <c r="E31" s="76">
        <f t="shared" si="0"/>
        <v>126.55201342281879</v>
      </c>
      <c r="G31" s="111"/>
    </row>
    <row r="32" spans="1:7" ht="14.25" thickTop="1" thickBot="1">
      <c r="A32" s="74">
        <v>20</v>
      </c>
      <c r="B32" s="97" t="s">
        <v>234</v>
      </c>
      <c r="C32" s="79">
        <f>C11-C20-C16+C17</f>
        <v>1731148</v>
      </c>
      <c r="D32" s="79">
        <f>D11-D20-D16+D17</f>
        <v>1813565</v>
      </c>
      <c r="E32" s="79">
        <f t="shared" si="0"/>
        <v>104.76082923008316</v>
      </c>
      <c r="G32" s="111"/>
    </row>
    <row r="33" spans="1:7" ht="14.25" thickTop="1" thickBot="1">
      <c r="A33" s="74">
        <v>21</v>
      </c>
      <c r="B33" s="98" t="s">
        <v>3</v>
      </c>
      <c r="C33" s="79">
        <f>C34+C35+C36</f>
        <v>90297</v>
      </c>
      <c r="D33" s="79">
        <f>D34+D35+D36</f>
        <v>24849</v>
      </c>
      <c r="E33" s="75">
        <f t="shared" si="0"/>
        <v>27.519186683942987</v>
      </c>
      <c r="G33" s="111"/>
    </row>
    <row r="34" spans="1:7" ht="14.25" thickTop="1" thickBot="1">
      <c r="A34" s="74" t="s">
        <v>288</v>
      </c>
      <c r="B34" s="95" t="s">
        <v>250</v>
      </c>
      <c r="C34" s="77">
        <v>90297</v>
      </c>
      <c r="D34" s="77">
        <v>24849</v>
      </c>
      <c r="E34" s="76">
        <f t="shared" si="0"/>
        <v>27.519186683942987</v>
      </c>
      <c r="G34" s="111"/>
    </row>
    <row r="35" spans="1:7" ht="14.25" thickTop="1" thickBot="1">
      <c r="A35" s="74" t="s">
        <v>289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>
      <c r="A36" s="74" t="s">
        <v>290</v>
      </c>
      <c r="B36" s="95" t="s">
        <v>281</v>
      </c>
      <c r="C36" s="77"/>
      <c r="D36" s="77"/>
      <c r="E36" s="76">
        <f t="shared" si="0"/>
        <v>0</v>
      </c>
      <c r="G36" s="111"/>
    </row>
    <row r="37" spans="1:7" ht="14.25" thickTop="1" thickBot="1">
      <c r="A37" s="74">
        <v>22</v>
      </c>
      <c r="B37" s="98" t="s">
        <v>4</v>
      </c>
      <c r="C37" s="75">
        <f>C38+C39+C40</f>
        <v>57849</v>
      </c>
      <c r="D37" s="75">
        <f>D38+D39+D40</f>
        <v>131155</v>
      </c>
      <c r="E37" s="75">
        <f t="shared" si="0"/>
        <v>226.71956300022472</v>
      </c>
      <c r="G37" s="111"/>
    </row>
    <row r="38" spans="1:7" ht="14.25" thickTop="1" thickBot="1">
      <c r="A38" s="74" t="s">
        <v>291</v>
      </c>
      <c r="B38" s="95" t="s">
        <v>252</v>
      </c>
      <c r="C38" s="77">
        <v>57849</v>
      </c>
      <c r="D38" s="77">
        <v>131155</v>
      </c>
      <c r="E38" s="76">
        <f t="shared" si="0"/>
        <v>226.71956300022472</v>
      </c>
      <c r="G38" s="111"/>
    </row>
    <row r="39" spans="1:7" ht="14.25" thickTop="1" thickBot="1">
      <c r="A39" s="74" t="s">
        <v>292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25" thickTop="1" thickBot="1">
      <c r="A40" s="74" t="s">
        <v>293</v>
      </c>
      <c r="B40" s="95" t="s">
        <v>282</v>
      </c>
      <c r="C40" s="77"/>
      <c r="D40" s="77"/>
      <c r="E40" s="76">
        <f t="shared" si="0"/>
        <v>0</v>
      </c>
      <c r="G40" s="111"/>
    </row>
    <row r="41" spans="1:7" ht="14.25" thickTop="1" thickBot="1">
      <c r="A41" s="74">
        <v>23</v>
      </c>
      <c r="B41" s="97" t="s">
        <v>284</v>
      </c>
      <c r="C41" s="75">
        <f>C32+C33-C37</f>
        <v>1763596</v>
      </c>
      <c r="D41" s="75">
        <f>D32+D33-D37</f>
        <v>1707259</v>
      </c>
      <c r="E41" s="75">
        <f t="shared" si="0"/>
        <v>96.805560910775483</v>
      </c>
      <c r="G41" s="111"/>
    </row>
    <row r="42" spans="1:7" ht="14.25" thickTop="1" thickBot="1">
      <c r="A42" s="74">
        <v>24</v>
      </c>
      <c r="B42" s="95" t="s">
        <v>283</v>
      </c>
      <c r="C42" s="77"/>
      <c r="D42" s="77"/>
      <c r="E42" s="76">
        <f t="shared" si="0"/>
        <v>0</v>
      </c>
      <c r="G42" s="111"/>
    </row>
    <row r="43" spans="1:7" ht="14.25" thickTop="1" thickBot="1">
      <c r="A43" s="74">
        <v>25</v>
      </c>
      <c r="B43" s="97" t="s">
        <v>15</v>
      </c>
      <c r="C43" s="75">
        <f>C41+C42</f>
        <v>1763596</v>
      </c>
      <c r="D43" s="75">
        <f>D41+D42</f>
        <v>1707259</v>
      </c>
      <c r="E43" s="75">
        <f t="shared" si="0"/>
        <v>96.805560910775483</v>
      </c>
    </row>
    <row r="44" spans="1:7" ht="14.25" thickTop="1" thickBot="1">
      <c r="A44" s="74">
        <v>26</v>
      </c>
      <c r="B44" s="96" t="s">
        <v>5</v>
      </c>
      <c r="C44" s="77">
        <v>172303</v>
      </c>
      <c r="D44" s="77">
        <v>206980</v>
      </c>
      <c r="E44" s="76">
        <f t="shared" si="0"/>
        <v>120.12559270587279</v>
      </c>
    </row>
    <row r="45" spans="1:7" ht="14.25" thickTop="1" thickBot="1">
      <c r="A45" s="74">
        <v>27</v>
      </c>
      <c r="B45" s="97" t="s">
        <v>18</v>
      </c>
      <c r="C45" s="75">
        <f>C43-C44</f>
        <v>1591293</v>
      </c>
      <c r="D45" s="75">
        <f>D43-D44</f>
        <v>1500279</v>
      </c>
      <c r="E45" s="75">
        <f t="shared" si="0"/>
        <v>94.280500197009601</v>
      </c>
    </row>
    <row r="46" spans="1:7" ht="14.25" thickTop="1" thickBot="1">
      <c r="A46" s="74">
        <v>28</v>
      </c>
      <c r="B46" s="98" t="s">
        <v>6</v>
      </c>
      <c r="C46" s="77">
        <v>689560</v>
      </c>
      <c r="D46" s="77">
        <v>650121</v>
      </c>
      <c r="E46" s="76">
        <f t="shared" si="0"/>
        <v>94.280555716688909</v>
      </c>
    </row>
    <row r="47" spans="1:7" ht="27" thickTop="1" thickBot="1">
      <c r="A47" s="74">
        <v>29</v>
      </c>
      <c r="B47" s="97" t="s">
        <v>285</v>
      </c>
      <c r="C47" s="75">
        <f>C45-C46</f>
        <v>901733</v>
      </c>
      <c r="D47" s="75">
        <f>D45-D46</f>
        <v>850158</v>
      </c>
      <c r="E47" s="75">
        <f t="shared" si="0"/>
        <v>94.280457740816843</v>
      </c>
    </row>
    <row r="48" spans="1:7" ht="14.25" thickTop="1" thickBot="1">
      <c r="A48" s="74">
        <v>30</v>
      </c>
      <c r="B48" s="95" t="s">
        <v>286</v>
      </c>
      <c r="C48" s="77"/>
      <c r="D48" s="77"/>
      <c r="E48" s="76">
        <f t="shared" si="0"/>
        <v>0</v>
      </c>
    </row>
    <row r="49" spans="1:5" ht="14.25" thickTop="1" thickBot="1">
      <c r="A49" s="74">
        <v>31</v>
      </c>
      <c r="B49" s="97" t="s">
        <v>287</v>
      </c>
      <c r="C49" s="75">
        <f>C45+C48</f>
        <v>1591293</v>
      </c>
      <c r="D49" s="75">
        <f>D45+D48</f>
        <v>1500279</v>
      </c>
      <c r="E49" s="75">
        <f t="shared" si="0"/>
        <v>94.280500197009601</v>
      </c>
    </row>
    <row r="50" spans="1:5" ht="13.5" thickTop="1">
      <c r="A50" s="112"/>
      <c r="B50" s="117"/>
      <c r="C50" s="117"/>
      <c r="D50" s="112"/>
      <c r="E50" s="112"/>
    </row>
    <row r="51" spans="1:5">
      <c r="A51" s="112"/>
      <c r="B51" s="117"/>
      <c r="C51" s="117"/>
      <c r="D51" s="112"/>
      <c r="E51" s="112"/>
    </row>
    <row r="52" spans="1:5">
      <c r="A52" s="112"/>
      <c r="B52" s="112"/>
      <c r="C52" s="112"/>
      <c r="D52" s="112"/>
      <c r="E52" s="112"/>
    </row>
    <row r="53" spans="1:5">
      <c r="A53" s="112"/>
      <c r="B53" s="112"/>
      <c r="C53" s="112"/>
      <c r="D53" s="112"/>
      <c r="E53" s="112"/>
    </row>
    <row r="54" spans="1:5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zoomScale="85" zoomScaleNormal="85" workbookViewId="0">
      <selection activeCell="B48" sqref="B48:C48"/>
    </sheetView>
  </sheetViews>
  <sheetFormatPr defaultRowHeight="12.75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>
      <c r="A1" s="66" t="s">
        <v>312</v>
      </c>
      <c r="B1" s="241" t="str">
        <f>'ФИ-Почетна'!$C$18</f>
        <v xml:space="preserve">Makedonski Telekom AD Skopje </v>
      </c>
      <c r="C1" s="241"/>
      <c r="D1" s="241"/>
    </row>
    <row r="2" spans="1:11" s="7" customFormat="1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>
      <c r="A3" s="70" t="s">
        <v>317</v>
      </c>
      <c r="B3" s="71">
        <f>'ФИ-Почетна'!$C$23</f>
        <v>2022</v>
      </c>
      <c r="C3" s="68"/>
      <c r="D3" s="72"/>
      <c r="E3" s="9"/>
      <c r="F3" s="9"/>
    </row>
    <row r="4" spans="1:11" s="7" customFormat="1" ht="14.25" customHeight="1">
      <c r="A4" s="70" t="s">
        <v>321</v>
      </c>
      <c r="B4" s="73" t="str">
        <f>'ФИ-Почетна'!$C$20</f>
        <v>не</v>
      </c>
      <c r="C4" s="72"/>
      <c r="D4" s="72"/>
    </row>
    <row r="5" spans="1:11" s="7" customFormat="1" ht="18.75" customHeight="1">
      <c r="A5" s="240" t="s">
        <v>111</v>
      </c>
      <c r="B5" s="240"/>
      <c r="C5" s="240"/>
      <c r="D5" s="3"/>
    </row>
    <row r="6" spans="1:11" ht="14.25" customHeight="1">
      <c r="A6" s="2"/>
      <c r="B6" s="2"/>
      <c r="C6" s="2"/>
      <c r="D6" s="2"/>
    </row>
    <row r="7" spans="1:11" ht="14.25" customHeight="1" thickBot="1">
      <c r="A7" s="2"/>
      <c r="B7" s="27"/>
      <c r="C7" s="239" t="s">
        <v>24</v>
      </c>
      <c r="D7" s="239"/>
      <c r="E7" s="10"/>
    </row>
    <row r="8" spans="1:11" s="11" customFormat="1" ht="41.25" customHeight="1" thickTop="1" thickBot="1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>
      <c r="A9" s="37" t="s">
        <v>65</v>
      </c>
      <c r="B9" s="38">
        <f>B10+SUM(B12:B28)</f>
        <v>3782279</v>
      </c>
      <c r="C9" s="38">
        <f>C10+SUM(C12:C28)</f>
        <v>4478099</v>
      </c>
      <c r="D9" s="38">
        <f>IF(B9&lt;=0,0,C9/B9*100)</f>
        <v>118.39684486522543</v>
      </c>
      <c r="E9" s="7"/>
      <c r="F9" s="7"/>
      <c r="G9" s="7"/>
      <c r="H9" s="7"/>
      <c r="I9" s="7"/>
      <c r="J9" s="7"/>
      <c r="K9" s="7"/>
    </row>
    <row r="10" spans="1:11" ht="15.75" customHeight="1" thickTop="1" thickBot="1">
      <c r="A10" s="5" t="s">
        <v>47</v>
      </c>
      <c r="B10" s="34">
        <v>1591293</v>
      </c>
      <c r="C10" s="34">
        <v>1500279</v>
      </c>
      <c r="D10" s="122">
        <f>IF(B10&lt;=0,0,C10/B10*100)</f>
        <v>94.280500197009601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>
      <c r="A12" s="29" t="s">
        <v>31</v>
      </c>
      <c r="B12" s="34">
        <v>3039322</v>
      </c>
      <c r="C12" s="34">
        <v>2793719</v>
      </c>
      <c r="D12" s="122">
        <f t="shared" ref="D12:D28" si="0">IF(B12&lt;=0,0,C12/B12*100)</f>
        <v>91.919151705544849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>
      <c r="A13" s="29" t="s">
        <v>68</v>
      </c>
      <c r="B13" s="34">
        <v>71808</v>
      </c>
      <c r="C13" s="34">
        <v>173130</v>
      </c>
      <c r="D13" s="122">
        <f t="shared" si="0"/>
        <v>241.10127005347596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>
      <c r="A14" s="29" t="s">
        <v>48</v>
      </c>
      <c r="B14" s="34">
        <v>-145536</v>
      </c>
      <c r="C14" s="34">
        <v>78118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>
      <c r="A15" s="29" t="s">
        <v>49</v>
      </c>
      <c r="B15" s="34">
        <v>227768</v>
      </c>
      <c r="C15" s="34">
        <v>-420466</v>
      </c>
      <c r="D15" s="122">
        <f t="shared" si="0"/>
        <v>-184.60275367918234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>
      <c r="A16" s="29" t="s">
        <v>50</v>
      </c>
      <c r="B16" s="34">
        <v>-4535</v>
      </c>
      <c r="C16" s="34">
        <v>-12291</v>
      </c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>
      <c r="A17" s="29" t="s">
        <v>51</v>
      </c>
      <c r="B17" s="34">
        <v>-2164</v>
      </c>
      <c r="C17" s="34">
        <v>-12259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>
      <c r="A18" s="29" t="s">
        <v>52</v>
      </c>
      <c r="B18" s="34">
        <v>-50416</v>
      </c>
      <c r="C18" s="34">
        <v>-30876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>
      <c r="A19" s="29" t="s">
        <v>53</v>
      </c>
      <c r="B19" s="34">
        <v>-840611</v>
      </c>
      <c r="C19" s="34">
        <v>427527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>
      <c r="A20" s="29" t="s">
        <v>54</v>
      </c>
      <c r="B20" s="34">
        <v>1244</v>
      </c>
      <c r="C20" s="34">
        <v>4308</v>
      </c>
      <c r="D20" s="122">
        <f t="shared" si="0"/>
        <v>346.3022508038585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>
      <c r="A21" s="29" t="s">
        <v>55</v>
      </c>
      <c r="B21" s="34">
        <v>43061</v>
      </c>
      <c r="C21" s="34">
        <v>123053</v>
      </c>
      <c r="D21" s="122">
        <f t="shared" si="0"/>
        <v>285.7643807621746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>
      <c r="A22" s="29" t="s">
        <v>56</v>
      </c>
      <c r="B22" s="34">
        <v>162252</v>
      </c>
      <c r="C22" s="34">
        <v>83580</v>
      </c>
      <c r="D22" s="122">
        <f t="shared" si="0"/>
        <v>51.512462095998814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>
      <c r="A23" s="29" t="s">
        <v>62</v>
      </c>
      <c r="B23" s="34">
        <v>40825</v>
      </c>
      <c r="C23" s="34">
        <v>43150</v>
      </c>
      <c r="D23" s="122">
        <f t="shared" si="0"/>
        <v>105.69503980404164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>
      <c r="A24" s="29" t="s">
        <v>63</v>
      </c>
      <c r="B24" s="34">
        <v>-9833</v>
      </c>
      <c r="C24" s="34">
        <v>-11823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>
      <c r="A25" s="29" t="s">
        <v>64</v>
      </c>
      <c r="B25" s="34">
        <v>-177674</v>
      </c>
      <c r="C25" s="34">
        <v>-214132</v>
      </c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>
      <c r="A26" s="29" t="s">
        <v>66</v>
      </c>
      <c r="B26" s="34">
        <v>-3521</v>
      </c>
      <c r="C26" s="34">
        <v>-22419</v>
      </c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>
      <c r="A28" s="29" t="s">
        <v>92</v>
      </c>
      <c r="B28" s="34">
        <v>-161004</v>
      </c>
      <c r="C28" s="34">
        <v>-24499</v>
      </c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>
      <c r="A29" s="37" t="s">
        <v>80</v>
      </c>
      <c r="B29" s="38">
        <f>SUM(B30:B38)</f>
        <v>-2120218</v>
      </c>
      <c r="C29" s="38">
        <f>SUM(C30:C38)</f>
        <v>-2607303</v>
      </c>
      <c r="D29" s="124">
        <f>IF(B29&lt;=0,0,C29/B29*100)</f>
        <v>0</v>
      </c>
      <c r="E29" s="7"/>
      <c r="F29" s="7"/>
    </row>
    <row r="30" spans="1:11" ht="18" customHeight="1" thickTop="1" thickBot="1">
      <c r="A30" s="29" t="s">
        <v>93</v>
      </c>
      <c r="B30" s="34">
        <v>-1964257</v>
      </c>
      <c r="C30" s="34">
        <v>-3346852</v>
      </c>
      <c r="D30" s="122">
        <f>IF(B30&lt;=0,0,C30/B30*100)</f>
        <v>0</v>
      </c>
      <c r="E30" s="7"/>
      <c r="F30" s="7"/>
    </row>
    <row r="31" spans="1:11" ht="16.5" customHeight="1" thickTop="1" thickBot="1">
      <c r="A31" s="29" t="s">
        <v>94</v>
      </c>
      <c r="B31" s="34">
        <v>10684</v>
      </c>
      <c r="C31" s="34">
        <v>42817</v>
      </c>
      <c r="D31" s="122">
        <f t="shared" ref="D31:D38" si="1">IF(B31&lt;=0,0,C31/B31*100)</f>
        <v>400.75814301759641</v>
      </c>
      <c r="E31" s="7"/>
      <c r="F31" s="7"/>
    </row>
    <row r="32" spans="1:11" ht="27" thickTop="1" thickBot="1">
      <c r="A32" s="29" t="s">
        <v>98</v>
      </c>
      <c r="B32" s="34"/>
      <c r="C32" s="34"/>
      <c r="D32" s="122">
        <f t="shared" si="1"/>
        <v>0</v>
      </c>
      <c r="E32" s="7"/>
      <c r="F32" s="7"/>
    </row>
    <row r="33" spans="1:6" ht="31.5" customHeight="1" thickTop="1" thickBot="1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>
      <c r="A35" s="29" t="s">
        <v>100</v>
      </c>
      <c r="B35" s="34">
        <v>3877</v>
      </c>
      <c r="C35" s="34">
        <v>4563</v>
      </c>
      <c r="D35" s="122">
        <f t="shared" si="1"/>
        <v>117.69409337116328</v>
      </c>
      <c r="E35" s="7"/>
      <c r="F35" s="7"/>
    </row>
    <row r="36" spans="1:6" ht="14.25" thickTop="1" thickBot="1">
      <c r="A36" s="29" t="s">
        <v>101</v>
      </c>
      <c r="B36" s="34">
        <v>3430</v>
      </c>
      <c r="C36" s="34">
        <v>2449</v>
      </c>
      <c r="D36" s="122">
        <f t="shared" si="1"/>
        <v>71.399416909620996</v>
      </c>
      <c r="E36" s="7"/>
      <c r="F36" s="7"/>
    </row>
    <row r="37" spans="1:6" ht="14.25" thickTop="1" thickBot="1">
      <c r="A37" s="29" t="s">
        <v>102</v>
      </c>
      <c r="B37" s="34">
        <v>9833</v>
      </c>
      <c r="C37" s="34">
        <v>11823</v>
      </c>
      <c r="D37" s="122">
        <f t="shared" si="1"/>
        <v>120.23797416861588</v>
      </c>
      <c r="E37" s="7"/>
      <c r="F37" s="7"/>
    </row>
    <row r="38" spans="1:6" ht="14.25" thickTop="1" thickBot="1">
      <c r="A38" s="29" t="s">
        <v>103</v>
      </c>
      <c r="B38" s="34">
        <v>-183785</v>
      </c>
      <c r="C38" s="34">
        <v>677897</v>
      </c>
      <c r="D38" s="122">
        <f t="shared" si="1"/>
        <v>0</v>
      </c>
      <c r="E38" s="7"/>
      <c r="F38" s="7"/>
    </row>
    <row r="39" spans="1:6" ht="14.25" thickTop="1" thickBot="1">
      <c r="A39" s="37" t="s">
        <v>104</v>
      </c>
      <c r="B39" s="38">
        <f>SUM(B40:B46)</f>
        <v>-2006398</v>
      </c>
      <c r="C39" s="38">
        <f>SUM(C40:C46)</f>
        <v>-2428978</v>
      </c>
      <c r="D39" s="124">
        <f>IF(B39&lt;=0,0,C39/B39*100)</f>
        <v>0</v>
      </c>
      <c r="E39" s="7"/>
      <c r="F39" s="7"/>
    </row>
    <row r="40" spans="1:6" ht="27" thickTop="1" thickBot="1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>
      <c r="A41" s="29" t="s">
        <v>108</v>
      </c>
      <c r="B41" s="34"/>
      <c r="C41" s="34"/>
      <c r="D41" s="122">
        <f t="shared" ref="D41:D49" si="2">IF(B41&lt;=0,0,C41/B41*100)</f>
        <v>0</v>
      </c>
      <c r="E41" s="7"/>
      <c r="F41" s="7"/>
    </row>
    <row r="42" spans="1:6" ht="27" thickTop="1" thickBot="1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>
      <c r="A44" s="29" t="s">
        <v>58</v>
      </c>
      <c r="B44" s="34">
        <v>-1381361</v>
      </c>
      <c r="C44" s="34">
        <v>-1721037</v>
      </c>
      <c r="D44" s="122">
        <f t="shared" si="2"/>
        <v>0</v>
      </c>
      <c r="E44" s="7"/>
      <c r="F44" s="7"/>
    </row>
    <row r="45" spans="1:6" ht="14.25" thickTop="1" thickBot="1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>
      <c r="A46" s="29" t="s">
        <v>110</v>
      </c>
      <c r="B46" s="34">
        <v>-625037</v>
      </c>
      <c r="C46" s="34">
        <v>-707941</v>
      </c>
      <c r="D46" s="122">
        <f t="shared" si="2"/>
        <v>0</v>
      </c>
      <c r="E46" s="7"/>
      <c r="F46" s="7"/>
    </row>
    <row r="47" spans="1:6" ht="14.25" thickTop="1" thickBot="1">
      <c r="A47" s="37" t="s">
        <v>59</v>
      </c>
      <c r="B47" s="38">
        <f>B9+B29+B39</f>
        <v>-344337</v>
      </c>
      <c r="C47" s="38">
        <f>C9+C29+C39</f>
        <v>-558182</v>
      </c>
      <c r="D47" s="38">
        <f t="shared" si="2"/>
        <v>0</v>
      </c>
      <c r="E47" s="7"/>
      <c r="F47" s="7"/>
    </row>
    <row r="48" spans="1:6" ht="14.25" thickTop="1" thickBot="1">
      <c r="A48" s="5" t="s">
        <v>60</v>
      </c>
      <c r="B48" s="34">
        <v>1635743</v>
      </c>
      <c r="C48" s="34">
        <v>1291406</v>
      </c>
      <c r="D48" s="122">
        <f t="shared" si="2"/>
        <v>78.94919923239776</v>
      </c>
      <c r="E48" s="7"/>
      <c r="F48" s="7"/>
    </row>
    <row r="49" spans="1:6" ht="14.25" thickTop="1" thickBot="1">
      <c r="A49" s="37" t="s">
        <v>226</v>
      </c>
      <c r="B49" s="38">
        <f>B47+B48</f>
        <v>1291406</v>
      </c>
      <c r="C49" s="38">
        <f>C47+C48</f>
        <v>733224</v>
      </c>
      <c r="D49" s="38">
        <f t="shared" si="2"/>
        <v>56.777187034906142</v>
      </c>
      <c r="E49" s="7"/>
      <c r="F49" s="7"/>
    </row>
    <row r="50" spans="1:6" ht="13.5" thickTop="1">
      <c r="A50" s="2"/>
      <c r="B50" s="2"/>
      <c r="C50" s="3"/>
      <c r="D50" s="3"/>
      <c r="E50" s="7"/>
      <c r="F50" s="7"/>
    </row>
    <row r="51" spans="1:6">
      <c r="A51" s="7"/>
      <c r="B51" s="13"/>
      <c r="C51" s="7"/>
      <c r="D51" s="7"/>
      <c r="E51" s="7"/>
      <c r="F51" s="7"/>
    </row>
    <row r="52" spans="1:6">
      <c r="A52" s="7"/>
      <c r="B52" s="13"/>
      <c r="C52" s="7"/>
      <c r="D52" s="7"/>
      <c r="E52" s="7"/>
      <c r="F52" s="7"/>
    </row>
    <row r="53" spans="1:6">
      <c r="A53" s="7"/>
      <c r="B53" s="13"/>
      <c r="C53" s="7"/>
      <c r="D53" s="7"/>
      <c r="E53" s="7"/>
      <c r="F53" s="7"/>
    </row>
    <row r="54" spans="1:6">
      <c r="A54" s="7"/>
      <c r="B54" s="7"/>
      <c r="C54" s="7"/>
      <c r="D54" s="7"/>
      <c r="E54" s="7"/>
      <c r="F54" s="7"/>
    </row>
    <row r="55" spans="1:6">
      <c r="A55" s="7"/>
      <c r="B55" s="13"/>
      <c r="C55" s="7"/>
      <c r="D55" s="7"/>
      <c r="E55" s="7"/>
      <c r="F55" s="7"/>
    </row>
    <row r="56" spans="1:6">
      <c r="A56" s="7"/>
      <c r="B56" s="13"/>
      <c r="C56" s="7"/>
      <c r="D56" s="7"/>
      <c r="E56" s="7"/>
      <c r="F56" s="7"/>
    </row>
    <row r="57" spans="1:6">
      <c r="A57" s="7"/>
      <c r="B57" s="13"/>
      <c r="C57" s="7"/>
      <c r="D57" s="7"/>
      <c r="E57" s="7"/>
      <c r="F57" s="7"/>
    </row>
    <row r="58" spans="1:6">
      <c r="A58" s="7"/>
      <c r="B58" s="13"/>
      <c r="C58" s="7"/>
      <c r="D58" s="7"/>
      <c r="E58" s="7"/>
      <c r="F58" s="7"/>
    </row>
    <row r="59" spans="1:6">
      <c r="A59" s="7"/>
      <c r="B59" s="13"/>
      <c r="C59" s="7"/>
      <c r="D59" s="7"/>
      <c r="E59" s="7"/>
      <c r="F59" s="7"/>
    </row>
    <row r="60" spans="1:6">
      <c r="A60" s="7"/>
      <c r="B60" s="7"/>
      <c r="C60" s="7"/>
      <c r="D60" s="7"/>
      <c r="E60" s="7"/>
      <c r="F60" s="7"/>
    </row>
    <row r="61" spans="1:6">
      <c r="A61" s="7"/>
      <c r="B61" s="7"/>
      <c r="C61" s="7"/>
      <c r="D61" s="7"/>
      <c r="E61" s="7"/>
      <c r="F61" s="7"/>
    </row>
    <row r="62" spans="1:6">
      <c r="A62" s="7"/>
      <c r="B62" s="7"/>
      <c r="C62" s="7"/>
      <c r="D62" s="7"/>
      <c r="E62" s="7"/>
      <c r="F62" s="7"/>
    </row>
    <row r="63" spans="1:6">
      <c r="A63" s="7"/>
      <c r="B63" s="7"/>
      <c r="C63" s="7"/>
      <c r="D63" s="7"/>
      <c r="E63" s="7"/>
      <c r="F63" s="7"/>
    </row>
    <row r="64" spans="1:6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zoomScale="85" zoomScaleNormal="85" workbookViewId="0">
      <selection activeCell="F42" sqref="F42"/>
    </sheetView>
  </sheetViews>
  <sheetFormatPr defaultRowHeight="12.75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>
      <c r="A1" s="66" t="s">
        <v>312</v>
      </c>
      <c r="B1" s="241" t="str">
        <f>'ФИ-Почетна'!$C$18</f>
        <v xml:space="preserve">Makedonski Telekom AD Skopje </v>
      </c>
      <c r="C1" s="249"/>
      <c r="D1" s="249"/>
      <c r="E1" s="39"/>
      <c r="F1" s="244"/>
      <c r="G1" s="244"/>
    </row>
    <row r="2" spans="1:7" ht="12.75" customHeight="1">
      <c r="A2" s="66" t="s">
        <v>320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>
      <c r="A3" s="70" t="s">
        <v>317</v>
      </c>
      <c r="B3" s="71">
        <f>'ФИ-Почетна'!$C$23</f>
        <v>2022</v>
      </c>
      <c r="C3" s="68"/>
      <c r="D3" s="72"/>
      <c r="E3" s="35"/>
      <c r="F3" s="40"/>
      <c r="G3" s="40"/>
    </row>
    <row r="4" spans="1:7" ht="12.75" customHeight="1">
      <c r="A4" s="70" t="s">
        <v>321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>
      <c r="A6" s="6"/>
      <c r="B6" s="36"/>
      <c r="C6" s="36"/>
      <c r="D6" s="36"/>
      <c r="E6" s="248" t="s">
        <v>24</v>
      </c>
      <c r="F6" s="248"/>
      <c r="G6" s="248"/>
    </row>
    <row r="7" spans="1:7" ht="18" customHeight="1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>
      <c r="A9" s="18" t="s">
        <v>113</v>
      </c>
      <c r="B9" s="30">
        <v>5845530</v>
      </c>
      <c r="C9" s="30">
        <v>540659</v>
      </c>
      <c r="D9" s="30">
        <v>958389</v>
      </c>
      <c r="E9" s="30">
        <v>8307186</v>
      </c>
      <c r="F9" s="30"/>
      <c r="G9" s="23">
        <f t="shared" ref="G9:G27" si="0">SUM(B9:F9)</f>
        <v>15651764</v>
      </c>
    </row>
    <row r="10" spans="1:7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>
      <c r="A14" s="19" t="s">
        <v>117</v>
      </c>
      <c r="B14" s="31"/>
      <c r="C14" s="31"/>
      <c r="D14" s="31"/>
      <c r="E14" s="31">
        <v>1591293</v>
      </c>
      <c r="F14" s="31"/>
      <c r="G14" s="23">
        <f t="shared" si="0"/>
        <v>1591293</v>
      </c>
    </row>
    <row r="15" spans="1:7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>
      <c r="A16" s="19" t="s">
        <v>229</v>
      </c>
      <c r="B16" s="31"/>
      <c r="C16" s="31"/>
      <c r="D16" s="31"/>
      <c r="E16" s="31">
        <v>-1381898</v>
      </c>
      <c r="F16" s="31"/>
      <c r="G16" s="23">
        <f t="shared" si="0"/>
        <v>-1381898</v>
      </c>
    </row>
    <row r="17" spans="1:7" ht="25.5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>
      <c r="A28" s="22" t="s">
        <v>132</v>
      </c>
      <c r="B28" s="26">
        <f t="shared" ref="B28:G28" si="1">SUM(B9:B27)</f>
        <v>5845530</v>
      </c>
      <c r="C28" s="26">
        <f t="shared" si="1"/>
        <v>540659</v>
      </c>
      <c r="D28" s="26">
        <f t="shared" si="1"/>
        <v>958389</v>
      </c>
      <c r="E28" s="26">
        <f t="shared" si="1"/>
        <v>8516581</v>
      </c>
      <c r="F28" s="26">
        <f t="shared" si="1"/>
        <v>0</v>
      </c>
      <c r="G28" s="26">
        <f t="shared" si="1"/>
        <v>15861159</v>
      </c>
    </row>
    <row r="29" spans="1:7" ht="13.5" thickTop="1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>
      <c r="A33" s="19" t="s">
        <v>117</v>
      </c>
      <c r="B33" s="31"/>
      <c r="C33" s="31"/>
      <c r="D33" s="31"/>
      <c r="E33" s="31">
        <v>1500279</v>
      </c>
      <c r="F33" s="31"/>
      <c r="G33" s="25">
        <f t="shared" si="2"/>
        <v>1500279</v>
      </c>
    </row>
    <row r="34" spans="1:7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>
      <c r="A35" s="19" t="s">
        <v>229</v>
      </c>
      <c r="B35" s="31"/>
      <c r="C35" s="31"/>
      <c r="D35" s="31"/>
      <c r="E35" s="31">
        <v>-1721980</v>
      </c>
      <c r="F35" s="31"/>
      <c r="G35" s="25">
        <f t="shared" si="2"/>
        <v>-1721980</v>
      </c>
    </row>
    <row r="36" spans="1:7" ht="25.5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>
      <c r="A47" s="22" t="s">
        <v>133</v>
      </c>
      <c r="B47" s="24">
        <f t="shared" ref="B47:G47" si="3">SUM(B28:B46)</f>
        <v>5845530</v>
      </c>
      <c r="C47" s="24">
        <f t="shared" si="3"/>
        <v>540659</v>
      </c>
      <c r="D47" s="24">
        <f t="shared" si="3"/>
        <v>958389</v>
      </c>
      <c r="E47" s="24">
        <f t="shared" si="3"/>
        <v>8294880</v>
      </c>
      <c r="F47" s="24">
        <f t="shared" si="3"/>
        <v>0</v>
      </c>
      <c r="G47" s="24">
        <f t="shared" si="3"/>
        <v>15639458</v>
      </c>
    </row>
    <row r="48" spans="1:7" ht="13.5" thickTop="1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85" zoomScaleNormal="85" workbookViewId="0">
      <selection activeCell="A4" sqref="A4:D4"/>
    </sheetView>
  </sheetViews>
  <sheetFormatPr defaultRowHeight="12.75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>
      <c r="A1" s="99" t="s">
        <v>28</v>
      </c>
      <c r="B1" s="232" t="str">
        <f>'ФИ-Почетна'!$C$18</f>
        <v xml:space="preserve">Makedonski Telekom AD Skopje </v>
      </c>
      <c r="C1" s="250"/>
      <c r="D1" s="250"/>
    </row>
    <row r="2" spans="1:4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2022</v>
      </c>
    </row>
    <row r="3" spans="1:4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>
      <c r="A4" s="235" t="s">
        <v>186</v>
      </c>
      <c r="B4" s="235"/>
      <c r="C4" s="235"/>
      <c r="D4" s="235"/>
    </row>
    <row r="5" spans="1:4" ht="14.25" customHeight="1" thickBot="1">
      <c r="A5" s="106"/>
      <c r="B5" s="106"/>
      <c r="C5" s="251" t="s">
        <v>35</v>
      </c>
      <c r="D5" s="251"/>
    </row>
    <row r="6" spans="1:4" s="110" customFormat="1" ht="33" customHeight="1" thickTop="1" thickBot="1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>
      <c r="A7" s="127" t="s">
        <v>187</v>
      </c>
      <c r="B7" s="128"/>
      <c r="C7" s="128"/>
      <c r="D7" s="128"/>
    </row>
    <row r="8" spans="1:4" ht="14.25" thickTop="1" thickBot="1">
      <c r="A8" s="129" t="s">
        <v>188</v>
      </c>
      <c r="B8" s="130">
        <f>'Биланс на состојба'!B11</f>
        <v>14300287</v>
      </c>
      <c r="C8" s="130">
        <f>'Биланс на состојба'!C11</f>
        <v>15823454</v>
      </c>
      <c r="D8" s="130">
        <f>'Биланс на состојба'!D11</f>
        <v>110.65130371159684</v>
      </c>
    </row>
    <row r="9" spans="1:4" ht="14.25" thickTop="1" thickBot="1">
      <c r="A9" s="131" t="s">
        <v>189</v>
      </c>
      <c r="B9" s="132">
        <f>'Биланс на состојба'!B12</f>
        <v>2793678</v>
      </c>
      <c r="C9" s="132">
        <f>'Биланс на состојба'!C12</f>
        <v>3588583</v>
      </c>
      <c r="D9" s="130">
        <f>'Биланс на состојба'!D12</f>
        <v>128.45370869513238</v>
      </c>
    </row>
    <row r="10" spans="1:4" ht="14.25" thickTop="1" thickBot="1">
      <c r="A10" s="129" t="s">
        <v>190</v>
      </c>
      <c r="B10" s="130">
        <f>'Биланс на состојба'!B13</f>
        <v>10811462</v>
      </c>
      <c r="C10" s="130">
        <f>'Биланс на состојба'!C13</f>
        <v>11360423</v>
      </c>
      <c r="D10" s="130">
        <f>'Биланс на состојба'!D13</f>
        <v>105.07758340176379</v>
      </c>
    </row>
    <row r="11" spans="1:4" ht="14.25" thickTop="1" thickBot="1">
      <c r="A11" s="133" t="s">
        <v>328</v>
      </c>
      <c r="B11" s="132">
        <f>'Биланс на состојба'!B14</f>
        <v>3123397</v>
      </c>
      <c r="C11" s="132">
        <f>'Биланс на состојба'!C14</f>
        <v>2991954</v>
      </c>
      <c r="D11" s="134">
        <f>'Биланс на состојба'!D14</f>
        <v>95.791665292628508</v>
      </c>
    </row>
    <row r="12" spans="1:4" ht="14.25" thickTop="1" thickBot="1">
      <c r="A12" s="133" t="s">
        <v>329</v>
      </c>
      <c r="B12" s="132">
        <f>'Биланс на состојба'!B15</f>
        <v>6446232</v>
      </c>
      <c r="C12" s="132">
        <f>'Биланс на состојба'!C15</f>
        <v>6893831</v>
      </c>
      <c r="D12" s="134">
        <f>'Биланс на состојба'!D15</f>
        <v>106.94357571989342</v>
      </c>
    </row>
    <row r="13" spans="1:4" ht="14.25" thickTop="1" thickBot="1">
      <c r="A13" s="133" t="s">
        <v>330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>
      <c r="A14" s="133" t="s">
        <v>331</v>
      </c>
      <c r="B14" s="132">
        <f>'Биланс на состојба'!B17</f>
        <v>1241833</v>
      </c>
      <c r="C14" s="132">
        <f>'Биланс на состојба'!C17</f>
        <v>1474638</v>
      </c>
      <c r="D14" s="134">
        <f>'Биланс на состојба'!D17</f>
        <v>118.74688464551997</v>
      </c>
    </row>
    <row r="15" spans="1:4" s="135" customFormat="1" ht="14.25" thickTop="1" thickBot="1">
      <c r="A15" s="129" t="s">
        <v>332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>
      <c r="A16" s="129" t="s">
        <v>333</v>
      </c>
      <c r="B16" s="130">
        <f>'Биланс на состојба'!B19</f>
        <v>225297</v>
      </c>
      <c r="C16" s="130">
        <f>'Биланс на состојба'!C19</f>
        <v>228364</v>
      </c>
      <c r="D16" s="130">
        <f>'Биланс на состојба'!D19</f>
        <v>101.36131417639827</v>
      </c>
    </row>
    <row r="17" spans="1:4" ht="14.25" thickTop="1" thickBot="1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>
      <c r="A18" s="133" t="s">
        <v>192</v>
      </c>
      <c r="B18" s="132">
        <f>'Биланс на состојба'!B21</f>
        <v>0</v>
      </c>
      <c r="C18" s="132">
        <f>'Биланс на состојба'!C21</f>
        <v>0</v>
      </c>
      <c r="D18" s="134">
        <f>'Биланс на состојба'!D21</f>
        <v>0</v>
      </c>
    </row>
    <row r="19" spans="1:4" ht="14.25" thickTop="1" thickBot="1">
      <c r="A19" s="136" t="s">
        <v>334</v>
      </c>
      <c r="B19" s="132">
        <f>'Биланс на состојба'!B22</f>
        <v>9765</v>
      </c>
      <c r="C19" s="132">
        <f>'Биланс на состојба'!C22</f>
        <v>6029</v>
      </c>
      <c r="D19" s="134">
        <f>'Биланс на состојба'!D22</f>
        <v>61.740911418330768</v>
      </c>
    </row>
    <row r="20" spans="1:4" ht="14.25" thickTop="1" thickBot="1">
      <c r="A20" s="136" t="s">
        <v>335</v>
      </c>
      <c r="B20" s="132">
        <f>'Биланс на состојба'!B23</f>
        <v>215532</v>
      </c>
      <c r="C20" s="132">
        <f>'Биланс на состојба'!C23</f>
        <v>222335</v>
      </c>
      <c r="D20" s="134">
        <f>'Биланс на состојба'!D23</f>
        <v>103.15637585138168</v>
      </c>
    </row>
    <row r="21" spans="1:4" ht="14.25" thickTop="1" thickBot="1">
      <c r="A21" s="136" t="s">
        <v>336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>
      <c r="A22" s="129" t="s">
        <v>193</v>
      </c>
      <c r="B22" s="130">
        <f>'Биланс на состојба'!B25</f>
        <v>469850</v>
      </c>
      <c r="C22" s="130">
        <f>'Биланс на состојба'!C25</f>
        <v>646084</v>
      </c>
      <c r="D22" s="130">
        <f>'Биланс на состојба'!D25</f>
        <v>137.50856656379696</v>
      </c>
    </row>
    <row r="23" spans="1:4" s="135" customFormat="1" ht="14.25" thickTop="1" thickBot="1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>
      <c r="A24" s="137" t="s">
        <v>195</v>
      </c>
      <c r="B24" s="132">
        <f>'Биланс на состојба'!B27</f>
        <v>5583236</v>
      </c>
      <c r="C24" s="132">
        <f>'Биланс на состојба'!C27</f>
        <v>4585926</v>
      </c>
      <c r="D24" s="130">
        <f>'Биланс на состојба'!D27</f>
        <v>82.137419947858191</v>
      </c>
    </row>
    <row r="25" spans="1:4" ht="14.25" thickTop="1" thickBot="1">
      <c r="A25" s="131" t="s">
        <v>196</v>
      </c>
      <c r="B25" s="130">
        <f>'Биланс на состојба'!B28</f>
        <v>497731</v>
      </c>
      <c r="C25" s="130">
        <f>'Биланс на состојба'!C28</f>
        <v>419936</v>
      </c>
      <c r="D25" s="134">
        <f>'Биланс на состојба'!D28</f>
        <v>84.370071383940328</v>
      </c>
    </row>
    <row r="26" spans="1:4" ht="14.25" thickTop="1" thickBot="1">
      <c r="A26" s="133" t="s">
        <v>197</v>
      </c>
      <c r="B26" s="132">
        <f>'Биланс на состојба'!B29</f>
        <v>2621676</v>
      </c>
      <c r="C26" s="132">
        <f>'Биланс на состојба'!C29</f>
        <v>2883641</v>
      </c>
      <c r="D26" s="134">
        <f>'Биланс на состојба'!D29</f>
        <v>109.99227211905666</v>
      </c>
    </row>
    <row r="27" spans="1:4" ht="14.25" thickTop="1" thickBot="1">
      <c r="A27" s="133" t="s">
        <v>337</v>
      </c>
      <c r="B27" s="132">
        <f>'Биланс на состојба'!B30</f>
        <v>229509</v>
      </c>
      <c r="C27" s="132">
        <f>'Биланс на состојба'!C30</f>
        <v>253232</v>
      </c>
      <c r="D27" s="134">
        <f>'Биланс на состојба'!D30</f>
        <v>110.33641382255162</v>
      </c>
    </row>
    <row r="28" spans="1:4" ht="14.25" thickTop="1" thickBot="1">
      <c r="A28" s="133" t="s">
        <v>198</v>
      </c>
      <c r="B28" s="132">
        <f>'Биланс на состојба'!B31</f>
        <v>677897</v>
      </c>
      <c r="C28" s="132">
        <f>'Биланс на состојба'!C31</f>
        <v>0</v>
      </c>
      <c r="D28" s="134">
        <f>'Биланс на состојба'!D31</f>
        <v>0</v>
      </c>
    </row>
    <row r="29" spans="1:4" ht="14.25" thickTop="1" thickBot="1">
      <c r="A29" s="131" t="s">
        <v>199</v>
      </c>
      <c r="B29" s="132">
        <f>'Биланс на состојба'!B32</f>
        <v>1291406</v>
      </c>
      <c r="C29" s="132">
        <f>'Биланс на состојба'!C32</f>
        <v>733224</v>
      </c>
      <c r="D29" s="134">
        <f>'Биланс на состојба'!D32</f>
        <v>56.777187034906142</v>
      </c>
    </row>
    <row r="30" spans="1:4" ht="14.25" thickTop="1" thickBot="1">
      <c r="A30" s="131" t="s">
        <v>338</v>
      </c>
      <c r="B30" s="132">
        <f>'Биланс на состојба'!B33</f>
        <v>265017</v>
      </c>
      <c r="C30" s="132">
        <f>'Биланс на состојба'!C33</f>
        <v>295893</v>
      </c>
      <c r="D30" s="134">
        <f>'Биланс на состојба'!D33</f>
        <v>111.65057335944486</v>
      </c>
    </row>
    <row r="31" spans="1:4" ht="14.25" thickTop="1" thickBot="1">
      <c r="A31" s="137" t="s">
        <v>200</v>
      </c>
      <c r="B31" s="130">
        <f>'Биланс на состојба'!B34</f>
        <v>19883523</v>
      </c>
      <c r="C31" s="130">
        <f>'Биланс на состојба'!C34</f>
        <v>20409380</v>
      </c>
      <c r="D31" s="130">
        <f>'Биланс на состојба'!D34</f>
        <v>102.64468726191028</v>
      </c>
    </row>
    <row r="32" spans="1:4" ht="14.25" thickTop="1" thickBot="1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>
      <c r="A33" s="138" t="s">
        <v>202</v>
      </c>
      <c r="B33" s="128"/>
      <c r="C33" s="128"/>
      <c r="D33" s="139"/>
    </row>
    <row r="34" spans="1:4" ht="14.25" thickTop="1" thickBot="1">
      <c r="A34" s="140" t="s">
        <v>203</v>
      </c>
      <c r="B34" s="130">
        <f>'Биланс на состојба'!B37</f>
        <v>15861159</v>
      </c>
      <c r="C34" s="130">
        <f>'Биланс на состојба'!C37</f>
        <v>15639458</v>
      </c>
      <c r="D34" s="130">
        <f>'Биланс на состојба'!D37</f>
        <v>98.602239596740688</v>
      </c>
    </row>
    <row r="35" spans="1:4" ht="14.25" thickTop="1" thickBot="1">
      <c r="A35" s="141" t="s">
        <v>339</v>
      </c>
      <c r="B35" s="132">
        <f>'Биланс на состојба'!B38</f>
        <v>6386189</v>
      </c>
      <c r="C35" s="132">
        <f>'Биланс на состојба'!C38</f>
        <v>6386189</v>
      </c>
      <c r="D35" s="134">
        <f>'Биланс на состојба'!D38</f>
        <v>100</v>
      </c>
    </row>
    <row r="36" spans="1:4" ht="14.25" thickTop="1" thickBot="1">
      <c r="A36" s="142" t="s">
        <v>204</v>
      </c>
      <c r="B36" s="132">
        <f>'Биланс на состојба'!B39</f>
        <v>958389</v>
      </c>
      <c r="C36" s="132">
        <f>'Биланс на состојба'!C39</f>
        <v>958389</v>
      </c>
      <c r="D36" s="134">
        <f>'Биланс на состојба'!D39</f>
        <v>100</v>
      </c>
    </row>
    <row r="37" spans="1:4" ht="14.25" thickTop="1" thickBot="1">
      <c r="A37" s="131" t="s">
        <v>205</v>
      </c>
      <c r="B37" s="132">
        <f>'Биланс на состојба'!B40</f>
        <v>8516581</v>
      </c>
      <c r="C37" s="132">
        <f>'Биланс на состојба'!C40</f>
        <v>8294880</v>
      </c>
      <c r="D37" s="134">
        <f>'Биланс на состојба'!D40</f>
        <v>97.396830958338796</v>
      </c>
    </row>
    <row r="38" spans="1:4" ht="14.25" thickTop="1" thickBot="1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>
      <c r="A39" s="143" t="s">
        <v>207</v>
      </c>
      <c r="B39" s="130">
        <f>'Биланс на состојба'!B42</f>
        <v>4022364</v>
      </c>
      <c r="C39" s="130">
        <f>'Биланс на состојба'!C42</f>
        <v>4769922</v>
      </c>
      <c r="D39" s="130">
        <f>'Биланс на состојба'!D42</f>
        <v>118.58504103557013</v>
      </c>
    </row>
    <row r="40" spans="1:4" ht="14.25" thickTop="1" thickBot="1">
      <c r="A40" s="137" t="s">
        <v>208</v>
      </c>
      <c r="B40" s="130">
        <f>'Биланс на состојба'!B43</f>
        <v>3122612</v>
      </c>
      <c r="C40" s="130">
        <f>'Биланс на состојба'!C43</f>
        <v>3976116</v>
      </c>
      <c r="D40" s="130">
        <f>'Биланс на состојба'!D43</f>
        <v>127.33301479658697</v>
      </c>
    </row>
    <row r="41" spans="1:4" ht="14.25" thickTop="1" thickBot="1">
      <c r="A41" s="131" t="s">
        <v>209</v>
      </c>
      <c r="B41" s="132">
        <f>'Биланс на состојба'!B44</f>
        <v>1326664</v>
      </c>
      <c r="C41" s="132">
        <f>'Биланс на состојба'!C44</f>
        <v>2087803</v>
      </c>
      <c r="D41" s="134">
        <f>'Биланс на состојба'!D44</f>
        <v>157.37240175357135</v>
      </c>
    </row>
    <row r="42" spans="1:4" ht="14.25" thickTop="1" thickBot="1">
      <c r="A42" s="133" t="s">
        <v>210</v>
      </c>
      <c r="B42" s="132">
        <f>'Биланс на состојба'!B45</f>
        <v>0</v>
      </c>
      <c r="C42" s="132">
        <f>'Биланс на состојба'!C45</f>
        <v>0</v>
      </c>
      <c r="D42" s="134">
        <f>'Биланс на состојба'!D45</f>
        <v>0</v>
      </c>
    </row>
    <row r="43" spans="1:4" ht="14.25" thickTop="1" thickBot="1">
      <c r="A43" s="133" t="s">
        <v>211</v>
      </c>
      <c r="B43" s="132">
        <f>'Биланс на состојба'!B46</f>
        <v>66064</v>
      </c>
      <c r="C43" s="132">
        <f>'Биланс на состојба'!C46</f>
        <v>48607</v>
      </c>
      <c r="D43" s="134">
        <f>'Биланс на состојба'!D46</f>
        <v>73.575623637684672</v>
      </c>
    </row>
    <row r="44" spans="1:4" ht="14.25" thickTop="1" thickBot="1">
      <c r="A44" s="133" t="s">
        <v>212</v>
      </c>
      <c r="B44" s="132">
        <f>'Биланс на состојба'!B47</f>
        <v>39569</v>
      </c>
      <c r="C44" s="132">
        <f>'Биланс на состојба'!C47</f>
        <v>100300</v>
      </c>
      <c r="D44" s="134">
        <f>'Биланс на состојба'!D47</f>
        <v>253.48126058277947</v>
      </c>
    </row>
    <row r="45" spans="1:4" ht="14.25" thickTop="1" thickBot="1">
      <c r="A45" s="133" t="s">
        <v>340</v>
      </c>
      <c r="B45" s="134">
        <f>'Биланс на состојба'!B48</f>
        <v>492628</v>
      </c>
      <c r="C45" s="134">
        <f>'Биланс на состојба'!C48</f>
        <v>583216</v>
      </c>
      <c r="D45" s="134">
        <f>'Биланс на состојба'!D48</f>
        <v>118.38872333687895</v>
      </c>
    </row>
    <row r="46" spans="1:4" ht="14.25" thickTop="1" thickBot="1">
      <c r="A46" s="133" t="s">
        <v>341</v>
      </c>
      <c r="B46" s="132">
        <f>'Биланс на состојба'!B49</f>
        <v>1197687</v>
      </c>
      <c r="C46" s="132">
        <f>'Биланс на состојба'!C49</f>
        <v>1156190</v>
      </c>
      <c r="D46" s="134">
        <f>'Биланс на состојба'!D49</f>
        <v>96.535238338564241</v>
      </c>
    </row>
    <row r="47" spans="1:4" ht="14.25" thickTop="1" thickBot="1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>
      <c r="A48" s="129" t="s">
        <v>213</v>
      </c>
      <c r="B48" s="130">
        <f>'Биланс на состојба'!B51</f>
        <v>899752</v>
      </c>
      <c r="C48" s="130">
        <f>'Биланс на состојба'!C51</f>
        <v>793806</v>
      </c>
      <c r="D48" s="130">
        <f>'Биланс на состојба'!D51</f>
        <v>88.224977549369157</v>
      </c>
    </row>
    <row r="49" spans="1:4" ht="14.25" thickTop="1" thickBot="1">
      <c r="A49" s="133" t="s">
        <v>214</v>
      </c>
      <c r="B49" s="132">
        <f>'Биланс на состојба'!B52</f>
        <v>0</v>
      </c>
      <c r="C49" s="132">
        <f>'Биланс на состојба'!C52</f>
        <v>0</v>
      </c>
      <c r="D49" s="134">
        <f>'Биланс на состојба'!D52</f>
        <v>0</v>
      </c>
    </row>
    <row r="50" spans="1:4" ht="14.25" thickTop="1" thickBot="1">
      <c r="A50" s="133" t="s">
        <v>240</v>
      </c>
      <c r="B50" s="132">
        <f>'Биланс на состојба'!B53</f>
        <v>777819</v>
      </c>
      <c r="C50" s="132">
        <f>'Биланс на состојба'!C53</f>
        <v>697432</v>
      </c>
      <c r="D50" s="134">
        <f>'Биланс на состојба'!D53</f>
        <v>89.665076322383484</v>
      </c>
    </row>
    <row r="51" spans="1:4" ht="14.25" thickTop="1" thickBot="1">
      <c r="A51" s="133" t="s">
        <v>216</v>
      </c>
      <c r="B51" s="132">
        <f>'Биланс на состојба'!B54</f>
        <v>64281</v>
      </c>
      <c r="C51" s="132">
        <f>'Биланс на состојба'!C54</f>
        <v>73511</v>
      </c>
      <c r="D51" s="134">
        <f>'Биланс на состојба'!D54</f>
        <v>114.35883075870008</v>
      </c>
    </row>
    <row r="52" spans="1:4" ht="14.25" thickTop="1" thickBot="1">
      <c r="A52" s="133" t="s">
        <v>343</v>
      </c>
      <c r="B52" s="132">
        <f>'Биланс на состојба'!B55</f>
        <v>57652</v>
      </c>
      <c r="C52" s="132">
        <f>'Биланс на состојба'!C55</f>
        <v>22863</v>
      </c>
      <c r="D52" s="134">
        <f>'Биланс на состојба'!D55</f>
        <v>39.65690695899535</v>
      </c>
    </row>
    <row r="53" spans="1:4" s="135" customFormat="1" ht="14.25" thickTop="1" thickBot="1">
      <c r="A53" s="129" t="s">
        <v>217</v>
      </c>
      <c r="B53" s="130">
        <f>'Биланс на состојба'!B56</f>
        <v>19883523</v>
      </c>
      <c r="C53" s="130">
        <f>'Биланс на состојба'!C56</f>
        <v>20409380</v>
      </c>
      <c r="D53" s="130">
        <f>'Биланс на состојба'!D56</f>
        <v>102.64468726191028</v>
      </c>
    </row>
    <row r="54" spans="1:4" ht="14.25" thickTop="1" thickBot="1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>
      <c r="A55" s="106"/>
      <c r="B55" s="106"/>
      <c r="C55" s="106"/>
      <c r="D55" s="106"/>
    </row>
    <row r="56" spans="1:4">
      <c r="A56" s="106"/>
      <c r="B56" s="106"/>
      <c r="C56" s="106"/>
      <c r="D56" s="106"/>
    </row>
    <row r="57" spans="1:4">
      <c r="A57" s="106"/>
      <c r="B57" s="106"/>
      <c r="C57" s="106"/>
      <c r="D57" s="106"/>
    </row>
    <row r="58" spans="1:4">
      <c r="A58" s="106"/>
      <c r="B58" s="106"/>
      <c r="C58" s="106"/>
      <c r="D58" s="106"/>
    </row>
    <row r="59" spans="1:4">
      <c r="A59" s="106"/>
      <c r="B59" s="106"/>
      <c r="C59" s="106"/>
      <c r="D59" s="106"/>
    </row>
    <row r="60" spans="1:4">
      <c r="A60" s="106"/>
      <c r="B60" s="106"/>
      <c r="C60" s="106"/>
      <c r="D60" s="106"/>
    </row>
    <row r="61" spans="1:4">
      <c r="A61" s="106"/>
      <c r="B61" s="106"/>
      <c r="C61" s="106"/>
      <c r="D61" s="106"/>
    </row>
    <row r="62" spans="1:4">
      <c r="A62" s="106"/>
      <c r="B62" s="106"/>
      <c r="C62" s="106"/>
      <c r="D62" s="106"/>
    </row>
    <row r="63" spans="1:4">
      <c r="A63" s="106"/>
      <c r="B63" s="106"/>
      <c r="C63" s="106"/>
      <c r="D63" s="106"/>
    </row>
    <row r="64" spans="1:4">
      <c r="A64" s="106"/>
      <c r="B64" s="106"/>
      <c r="C64" s="106"/>
      <c r="D64" s="106"/>
    </row>
    <row r="65" spans="1:4">
      <c r="A65" s="111"/>
      <c r="B65" s="111"/>
      <c r="C65" s="111"/>
      <c r="D65" s="111"/>
    </row>
    <row r="66" spans="1:4">
      <c r="A66" s="111"/>
      <c r="B66" s="111"/>
      <c r="C66" s="111"/>
      <c r="D66" s="111"/>
    </row>
    <row r="67" spans="1:4">
      <c r="A67" s="111"/>
      <c r="B67" s="111"/>
      <c r="C67" s="111"/>
      <c r="D67" s="111"/>
    </row>
    <row r="68" spans="1:4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zoomScale="85" zoomScaleNormal="85" workbookViewId="0">
      <selection activeCell="G23" sqref="G23"/>
    </sheetView>
  </sheetViews>
  <sheetFormatPr defaultRowHeight="12.75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>
      <c r="A1" s="144"/>
      <c r="B1" s="144"/>
      <c r="C1" s="145"/>
      <c r="D1" s="145"/>
      <c r="E1" s="145"/>
    </row>
    <row r="2" spans="1:6">
      <c r="A2" s="144"/>
      <c r="B2" s="147" t="s">
        <v>28</v>
      </c>
      <c r="C2" s="255" t="str">
        <f>'ФИ-Почетна'!$C$18</f>
        <v xml:space="preserve">Makedonski Telekom AD Skopje </v>
      </c>
      <c r="D2" s="256"/>
      <c r="E2" s="256"/>
    </row>
    <row r="3" spans="1:6" ht="12.75" customHeight="1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2022</v>
      </c>
    </row>
    <row r="4" spans="1:6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>
      <c r="A5" s="144"/>
      <c r="B5" s="144"/>
      <c r="C5" s="145"/>
      <c r="D5" s="145"/>
      <c r="E5" s="145"/>
    </row>
    <row r="6" spans="1:6">
      <c r="A6" s="144"/>
      <c r="B6" s="254" t="s">
        <v>27</v>
      </c>
      <c r="C6" s="254"/>
      <c r="D6" s="254"/>
      <c r="E6" s="254"/>
    </row>
    <row r="7" spans="1:6">
      <c r="A7" s="144"/>
      <c r="B7" s="254"/>
      <c r="C7" s="254"/>
      <c r="D7" s="254"/>
      <c r="E7" s="254"/>
    </row>
    <row r="8" spans="1:6" s="155" customFormat="1" ht="15" customHeight="1" thickBot="1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>
      <c r="A11" s="159">
        <v>1</v>
      </c>
      <c r="B11" s="160" t="s">
        <v>376</v>
      </c>
      <c r="C11" s="130">
        <f>'Биланс на успех - природа'!C11</f>
        <v>11297766</v>
      </c>
      <c r="D11" s="130">
        <f>'Биланс на успех - природа'!D11</f>
        <v>11880860</v>
      </c>
      <c r="E11" s="130">
        <f>'Биланс на успех - природа'!E11</f>
        <v>105.16114424745564</v>
      </c>
      <c r="F11" s="161"/>
    </row>
    <row r="12" spans="1:6" ht="13.5" customHeight="1" thickTop="1" thickBot="1">
      <c r="A12" s="159">
        <v>2</v>
      </c>
      <c r="B12" s="162" t="s">
        <v>14</v>
      </c>
      <c r="C12" s="134">
        <f>'Биланс на успех - природа'!C12</f>
        <v>11216512</v>
      </c>
      <c r="D12" s="134">
        <f>'Биланс на успех - природа'!D12</f>
        <v>11769333</v>
      </c>
      <c r="E12" s="134">
        <f>'Биланс на успех - природа'!E12</f>
        <v>104.92863556870442</v>
      </c>
      <c r="F12" s="161"/>
    </row>
    <row r="13" spans="1:6" ht="15.75" customHeight="1" thickTop="1" thickBot="1">
      <c r="A13" s="159" t="s">
        <v>344</v>
      </c>
      <c r="B13" s="162" t="s">
        <v>235</v>
      </c>
      <c r="C13" s="163">
        <f>'Биланс на успех - природа'!C13</f>
        <v>10715364</v>
      </c>
      <c r="D13" s="163">
        <f>'Биланс на успех - природа'!D13</f>
        <v>11327408</v>
      </c>
      <c r="E13" s="134">
        <f>'Биланс на успех - природа'!E13</f>
        <v>105.71183582750898</v>
      </c>
      <c r="F13" s="161"/>
    </row>
    <row r="14" spans="1:6" ht="15" customHeight="1" thickTop="1" thickBot="1">
      <c r="A14" s="159" t="s">
        <v>254</v>
      </c>
      <c r="B14" s="162" t="s">
        <v>236</v>
      </c>
      <c r="C14" s="163">
        <f>'Биланс на успех - природа'!C14</f>
        <v>501148</v>
      </c>
      <c r="D14" s="163">
        <f>'Биланс на успех - природа'!D14</f>
        <v>441925</v>
      </c>
      <c r="E14" s="134">
        <f>'Биланс на успех - природа'!E14</f>
        <v>88.182532904451378</v>
      </c>
      <c r="F14" s="161"/>
    </row>
    <row r="15" spans="1:6" ht="18" customHeight="1" thickTop="1" thickBot="1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>
      <c r="A16" s="159">
        <v>4</v>
      </c>
      <c r="B16" s="162" t="s">
        <v>372</v>
      </c>
      <c r="C16" s="163">
        <f>'Биланс на успех - природа'!C16</f>
        <v>0</v>
      </c>
      <c r="D16" s="163">
        <f>'Биланс на успех - природа'!D16</f>
        <v>0</v>
      </c>
      <c r="E16" s="134">
        <f>'Биланс на успех - природа'!E16</f>
        <v>0</v>
      </c>
      <c r="F16" s="161"/>
    </row>
    <row r="17" spans="1:6" ht="27" thickTop="1" thickBot="1">
      <c r="A17" s="159">
        <v>5</v>
      </c>
      <c r="B17" s="162" t="s">
        <v>373</v>
      </c>
      <c r="C17" s="163">
        <f>'Биланс на успех - природа'!C17</f>
        <v>0</v>
      </c>
      <c r="D17" s="163">
        <f>'Биланс на успех - природа'!D17</f>
        <v>0</v>
      </c>
      <c r="E17" s="134">
        <f>'Биланс на успех - природа'!E17</f>
        <v>0</v>
      </c>
      <c r="F17" s="161"/>
    </row>
    <row r="18" spans="1:6" ht="18" customHeight="1" thickTop="1" thickBot="1">
      <c r="A18" s="159">
        <v>6</v>
      </c>
      <c r="B18" s="162" t="s">
        <v>374</v>
      </c>
      <c r="C18" s="163">
        <f>'Биланс на успех - природа'!C18</f>
        <v>0</v>
      </c>
      <c r="D18" s="163">
        <f>'Биланс на успех - природа'!D18</f>
        <v>0</v>
      </c>
      <c r="E18" s="134">
        <f>'Биланс на успех - природа'!E18</f>
        <v>0</v>
      </c>
      <c r="F18" s="161"/>
    </row>
    <row r="19" spans="1:6" ht="18" customHeight="1" thickTop="1" thickBot="1">
      <c r="A19" s="159">
        <v>7</v>
      </c>
      <c r="B19" s="162" t="s">
        <v>7</v>
      </c>
      <c r="C19" s="163">
        <f>'Биланс на успех - природа'!C19</f>
        <v>81254</v>
      </c>
      <c r="D19" s="163">
        <f>'Биланс на успех - природа'!D19</f>
        <v>111527</v>
      </c>
      <c r="E19" s="134">
        <f>'Биланс на успех - природа'!E19</f>
        <v>137.25724272035836</v>
      </c>
      <c r="F19" s="161"/>
    </row>
    <row r="20" spans="1:6" ht="18" customHeight="1" thickTop="1" thickBot="1">
      <c r="A20" s="159">
        <v>8</v>
      </c>
      <c r="B20" s="165" t="s">
        <v>375</v>
      </c>
      <c r="C20" s="130">
        <f>'Биланс на успех - природа'!C20</f>
        <v>9566618</v>
      </c>
      <c r="D20" s="130">
        <f>'Биланс на успех - природа'!D20</f>
        <v>10067295</v>
      </c>
      <c r="E20" s="130">
        <f>'Биланс на успех - природа'!E20</f>
        <v>105.23358411509689</v>
      </c>
      <c r="F20" s="161"/>
    </row>
    <row r="21" spans="1:6" ht="18" customHeight="1" thickTop="1" thickBot="1">
      <c r="A21" s="159">
        <v>9</v>
      </c>
      <c r="B21" s="166" t="s">
        <v>362</v>
      </c>
      <c r="C21" s="163">
        <f>'Биланс на успех - природа'!C21</f>
        <v>1888922</v>
      </c>
      <c r="D21" s="163">
        <f>'Биланс на успех - природа'!D21</f>
        <v>2370469</v>
      </c>
      <c r="E21" s="134">
        <f>'Биланс на успех - природа'!E21</f>
        <v>125.4932178247699</v>
      </c>
      <c r="F21" s="161"/>
    </row>
    <row r="22" spans="1:6" ht="18" customHeight="1" thickTop="1" thickBot="1">
      <c r="A22" s="159">
        <v>10</v>
      </c>
      <c r="B22" s="166" t="s">
        <v>363</v>
      </c>
      <c r="C22" s="163">
        <f>'Биланс на успех - природа'!C22</f>
        <v>249350</v>
      </c>
      <c r="D22" s="163">
        <f>'Биланс на успех - природа'!D22</f>
        <v>670979</v>
      </c>
      <c r="E22" s="134">
        <f>'Биланс на успех - природа'!E22</f>
        <v>269.0912372167636</v>
      </c>
      <c r="F22" s="161"/>
    </row>
    <row r="23" spans="1:6" ht="18" customHeight="1" thickTop="1" thickBot="1">
      <c r="A23" s="159">
        <v>11</v>
      </c>
      <c r="B23" s="166" t="s">
        <v>364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>
      <c r="A24" s="159">
        <v>12</v>
      </c>
      <c r="B24" s="166" t="s">
        <v>365</v>
      </c>
      <c r="C24" s="163">
        <f>'Биланс на успех - природа'!C24</f>
        <v>2444483</v>
      </c>
      <c r="D24" s="163">
        <f>'Биланс на успех - природа'!D24</f>
        <v>2231816</v>
      </c>
      <c r="E24" s="134">
        <f>'Биланс на успех - природа'!E24</f>
        <v>91.300123584414365</v>
      </c>
      <c r="F24" s="161"/>
    </row>
    <row r="25" spans="1:6" ht="18" customHeight="1" thickTop="1" thickBot="1">
      <c r="A25" s="159">
        <v>13</v>
      </c>
      <c r="B25" s="166" t="s">
        <v>366</v>
      </c>
      <c r="C25" s="163">
        <f>'Биланс на успех - природа'!C25</f>
        <v>677472</v>
      </c>
      <c r="D25" s="163">
        <f>'Биланс на успех - природа'!D25</f>
        <v>727051</v>
      </c>
      <c r="E25" s="134">
        <f>'Биланс на успех - природа'!E25</f>
        <v>107.31823603041897</v>
      </c>
      <c r="F25" s="161"/>
    </row>
    <row r="26" spans="1:6" ht="18" customHeight="1" thickTop="1" thickBot="1">
      <c r="A26" s="159">
        <v>14</v>
      </c>
      <c r="B26" s="166" t="s">
        <v>367</v>
      </c>
      <c r="C26" s="163">
        <f>'Биланс на успех - природа'!C26</f>
        <v>984969</v>
      </c>
      <c r="D26" s="163">
        <f>'Биланс на успех - природа'!D26</f>
        <v>966514</v>
      </c>
      <c r="E26" s="134">
        <f>'Биланс на успех - природа'!E26</f>
        <v>98.12633697101127</v>
      </c>
      <c r="F26" s="161"/>
    </row>
    <row r="27" spans="1:6" ht="14.25" customHeight="1" thickTop="1" thickBot="1">
      <c r="A27" s="159">
        <v>15</v>
      </c>
      <c r="B27" s="162" t="s">
        <v>368</v>
      </c>
      <c r="C27" s="163">
        <f>'Биланс на успех - природа'!C27</f>
        <v>3039322</v>
      </c>
      <c r="D27" s="163">
        <f>'Биланс на успех - природа'!D27</f>
        <v>2793719</v>
      </c>
      <c r="E27" s="134">
        <f>'Биланс на успех - природа'!E27</f>
        <v>91.919151705544849</v>
      </c>
      <c r="F27" s="161"/>
    </row>
    <row r="28" spans="1:6" ht="18" customHeight="1" thickTop="1" thickBot="1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>
      <c r="A29" s="159">
        <v>17</v>
      </c>
      <c r="B29" s="162" t="s">
        <v>370</v>
      </c>
      <c r="C29" s="163">
        <f>'Биланс на успех - природа'!C29</f>
        <v>217684</v>
      </c>
      <c r="D29" s="163">
        <f>'Биланс на успех - природа'!D29</f>
        <v>214161</v>
      </c>
      <c r="E29" s="134">
        <f>'Биланс на успех - природа'!E29</f>
        <v>98.381599015086081</v>
      </c>
      <c r="F29" s="161"/>
    </row>
    <row r="30" spans="1:6" ht="18" customHeight="1" thickTop="1" thickBot="1">
      <c r="A30" s="159">
        <v>18</v>
      </c>
      <c r="B30" s="166" t="s">
        <v>371</v>
      </c>
      <c r="C30" s="163">
        <f>'Биланс на успех - природа'!C30</f>
        <v>62032</v>
      </c>
      <c r="D30" s="163">
        <f>'Биланс на успех - природа'!D30</f>
        <v>89569</v>
      </c>
      <c r="E30" s="134">
        <f>'Биланс на успех - природа'!E30</f>
        <v>144.39160433324736</v>
      </c>
      <c r="F30" s="161"/>
    </row>
    <row r="31" spans="1:6" ht="14.25" thickTop="1" thickBot="1">
      <c r="A31" s="159">
        <v>19</v>
      </c>
      <c r="B31" s="162" t="s">
        <v>8</v>
      </c>
      <c r="C31" s="163">
        <f>'Биланс на успех - природа'!C31</f>
        <v>2384</v>
      </c>
      <c r="D31" s="163">
        <f>'Биланс на успех - природа'!D31</f>
        <v>3017</v>
      </c>
      <c r="E31" s="134">
        <f>'Биланс на успех - природа'!E31</f>
        <v>126.55201342281879</v>
      </c>
      <c r="F31" s="161"/>
    </row>
    <row r="32" spans="1:6" ht="18" customHeight="1" thickTop="1" thickBot="1">
      <c r="A32" s="159">
        <v>20</v>
      </c>
      <c r="B32" s="165" t="s">
        <v>9</v>
      </c>
      <c r="C32" s="167">
        <f>'Биланс на успех - природа'!C32</f>
        <v>1731148</v>
      </c>
      <c r="D32" s="167">
        <f>'Биланс на успех - природа'!D32</f>
        <v>1813565</v>
      </c>
      <c r="E32" s="167">
        <f>'Биланс на успех - природа'!E32</f>
        <v>104.76082923008316</v>
      </c>
      <c r="F32" s="161"/>
    </row>
    <row r="33" spans="1:6" ht="14.25" customHeight="1" thickTop="1" thickBot="1">
      <c r="A33" s="159">
        <v>21</v>
      </c>
      <c r="B33" s="166" t="s">
        <v>351</v>
      </c>
      <c r="C33" s="167">
        <f>'Биланс на успех - природа'!C33</f>
        <v>90297</v>
      </c>
      <c r="D33" s="167">
        <f>'Биланс на успех - природа'!D33</f>
        <v>24849</v>
      </c>
      <c r="E33" s="130">
        <f>'Биланс на успех - природа'!E33</f>
        <v>27.519186683942987</v>
      </c>
      <c r="F33" s="161"/>
    </row>
    <row r="34" spans="1:6" ht="30" customHeight="1" thickTop="1" thickBot="1">
      <c r="A34" s="159" t="s">
        <v>345</v>
      </c>
      <c r="B34" s="162" t="s">
        <v>256</v>
      </c>
      <c r="C34" s="163">
        <f>'Биланс на успех - природа'!C34</f>
        <v>90297</v>
      </c>
      <c r="D34" s="163">
        <f>'Биланс на успех - природа'!D34</f>
        <v>24849</v>
      </c>
      <c r="E34" s="134">
        <f>'Биланс на успех - природа'!E34</f>
        <v>27.519186683942987</v>
      </c>
      <c r="F34" s="161"/>
    </row>
    <row r="35" spans="1:6" ht="18.75" customHeight="1" thickTop="1" thickBot="1">
      <c r="A35" s="159" t="s">
        <v>346</v>
      </c>
      <c r="B35" s="162" t="s">
        <v>352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>
      <c r="A37" s="159">
        <v>22</v>
      </c>
      <c r="B37" s="166" t="s">
        <v>354</v>
      </c>
      <c r="C37" s="130">
        <f>'Биланс на успех - природа'!C37</f>
        <v>57849</v>
      </c>
      <c r="D37" s="130">
        <f>'Биланс на успех - природа'!D37</f>
        <v>131155</v>
      </c>
      <c r="E37" s="130">
        <f>'Биланс на успех - природа'!E37</f>
        <v>226.71956300022472</v>
      </c>
      <c r="F37" s="161"/>
    </row>
    <row r="38" spans="1:6" ht="18" customHeight="1" thickTop="1" thickBot="1">
      <c r="A38" s="159" t="s">
        <v>348</v>
      </c>
      <c r="B38" s="162" t="s">
        <v>257</v>
      </c>
      <c r="C38" s="163">
        <f>'Биланс на успех - природа'!C38</f>
        <v>57849</v>
      </c>
      <c r="D38" s="163">
        <f>'Биланс на успех - природа'!D38</f>
        <v>131155</v>
      </c>
      <c r="E38" s="134">
        <f>'Биланс на успех - природа'!E38</f>
        <v>226.71956300022472</v>
      </c>
      <c r="F38" s="161"/>
    </row>
    <row r="39" spans="1:6" ht="18" customHeight="1" thickTop="1" thickBot="1">
      <c r="A39" s="159" t="s">
        <v>349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>
      <c r="A41" s="159">
        <v>23</v>
      </c>
      <c r="B41" s="165" t="s">
        <v>356</v>
      </c>
      <c r="C41" s="130">
        <f>'Биланс на успех - природа'!C41</f>
        <v>1763596</v>
      </c>
      <c r="D41" s="130">
        <f>'Биланс на успех - природа'!D41</f>
        <v>1707259</v>
      </c>
      <c r="E41" s="130">
        <f>'Биланс на успех - природа'!E41</f>
        <v>96.805560910775483</v>
      </c>
      <c r="F41" s="161"/>
    </row>
    <row r="42" spans="1:6" ht="18" customHeight="1" thickTop="1" thickBot="1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>
      <c r="A43" s="159">
        <v>25</v>
      </c>
      <c r="B43" s="165" t="s">
        <v>16</v>
      </c>
      <c r="C43" s="130">
        <f>'Биланс на успех - природа'!C43</f>
        <v>1763596</v>
      </c>
      <c r="D43" s="130">
        <f>'Биланс на успех - природа'!D43</f>
        <v>1707259</v>
      </c>
      <c r="E43" s="130">
        <f>'Биланс на успех - природа'!E43</f>
        <v>96.805560910775483</v>
      </c>
      <c r="F43" s="161"/>
    </row>
    <row r="44" spans="1:6" ht="18" customHeight="1" thickTop="1" thickBot="1">
      <c r="A44" s="159">
        <v>26</v>
      </c>
      <c r="B44" s="166" t="s">
        <v>17</v>
      </c>
      <c r="C44" s="163">
        <f>'Биланс на успех - природа'!C44</f>
        <v>172303</v>
      </c>
      <c r="D44" s="163">
        <f>'Биланс на успех - природа'!D44</f>
        <v>206980</v>
      </c>
      <c r="E44" s="134">
        <f>'Биланс на успех - природа'!E44</f>
        <v>120.12559270587279</v>
      </c>
      <c r="F44" s="161"/>
    </row>
    <row r="45" spans="1:6" ht="18" customHeight="1" thickTop="1" thickBot="1">
      <c r="A45" s="159">
        <v>27</v>
      </c>
      <c r="B45" s="165" t="s">
        <v>358</v>
      </c>
      <c r="C45" s="130">
        <f>'Биланс на успех - природа'!C45</f>
        <v>1591293</v>
      </c>
      <c r="D45" s="130">
        <f>'Биланс на успех - природа'!D45</f>
        <v>1500279</v>
      </c>
      <c r="E45" s="130">
        <f>'Биланс на успех - природа'!E45</f>
        <v>94.280500197009601</v>
      </c>
      <c r="F45" s="161"/>
    </row>
    <row r="46" spans="1:6" ht="18" customHeight="1" thickTop="1" thickBot="1">
      <c r="A46" s="159">
        <v>28</v>
      </c>
      <c r="B46" s="166" t="s">
        <v>10</v>
      </c>
      <c r="C46" s="163">
        <f>'Биланс на успех - природа'!C46</f>
        <v>689560</v>
      </c>
      <c r="D46" s="163">
        <f>'Биланс на успех - природа'!D46</f>
        <v>650121</v>
      </c>
      <c r="E46" s="134">
        <f>'Биланс на успех - природа'!E46</f>
        <v>94.280555716688909</v>
      </c>
      <c r="F46" s="161"/>
    </row>
    <row r="47" spans="1:6" ht="14.25" thickTop="1" thickBot="1">
      <c r="A47" s="159">
        <v>29</v>
      </c>
      <c r="B47" s="165" t="s">
        <v>359</v>
      </c>
      <c r="C47" s="130">
        <f>'Биланс на успех - природа'!C47</f>
        <v>901733</v>
      </c>
      <c r="D47" s="130">
        <f>'Биланс на успех - природа'!D47</f>
        <v>850158</v>
      </c>
      <c r="E47" s="130">
        <f>'Биланс на успех - природа'!E47</f>
        <v>94.280457740816843</v>
      </c>
    </row>
    <row r="48" spans="1:6" ht="14.25" thickTop="1" thickBot="1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>
      <c r="A49" s="159">
        <v>31</v>
      </c>
      <c r="B49" s="165" t="s">
        <v>361</v>
      </c>
      <c r="C49" s="130">
        <f>'Биланс на успех - природа'!C49</f>
        <v>1591293</v>
      </c>
      <c r="D49" s="130">
        <f>'Биланс на успех - природа'!D49</f>
        <v>1500279</v>
      </c>
      <c r="E49" s="130">
        <f>'Биланс на успех - природа'!E49</f>
        <v>94.280500197009601</v>
      </c>
    </row>
    <row r="50" spans="1:5" ht="13.5" thickTop="1">
      <c r="A50" s="168"/>
      <c r="B50" s="168"/>
      <c r="C50" s="168"/>
      <c r="D50" s="168"/>
      <c r="E50" s="168"/>
    </row>
    <row r="51" spans="1:5">
      <c r="A51" s="168"/>
      <c r="B51" s="168"/>
      <c r="C51" s="168"/>
      <c r="D51" s="168"/>
      <c r="E51" s="168"/>
    </row>
    <row r="52" spans="1:5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G56"/>
  <sheetViews>
    <sheetView zoomScale="85" zoomScaleNormal="85" workbookViewId="0">
      <selection activeCell="C29" sqref="C29"/>
    </sheetView>
  </sheetViews>
  <sheetFormatPr defaultRowHeight="12.75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>
      <c r="A1" s="145"/>
      <c r="B1" s="145"/>
      <c r="C1" s="145"/>
      <c r="D1" s="145"/>
      <c r="E1" s="169"/>
    </row>
    <row r="2" spans="1:7" ht="12" customHeight="1">
      <c r="A2" s="147" t="s">
        <v>28</v>
      </c>
      <c r="B2" s="257" t="str">
        <f>'ФИ-Почетна'!$C$18</f>
        <v xml:space="preserve">Makedonski Telekom AD Skopje </v>
      </c>
      <c r="C2" s="258"/>
      <c r="D2" s="258"/>
      <c r="E2" s="169"/>
    </row>
    <row r="3" spans="1:7" ht="12" customHeight="1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2022</v>
      </c>
      <c r="E3" s="169"/>
    </row>
    <row r="4" spans="1:7" ht="12" customHeight="1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>
      <c r="A8" s="177" t="s">
        <v>37</v>
      </c>
      <c r="B8" s="178">
        <f>'Паричен тек'!B9</f>
        <v>3782279</v>
      </c>
      <c r="C8" s="178">
        <f>'Паричен тек'!C9</f>
        <v>4478099</v>
      </c>
      <c r="D8" s="178">
        <f>'Паричен тек'!D9</f>
        <v>118.39684486522543</v>
      </c>
      <c r="E8" s="169"/>
      <c r="F8" s="169"/>
      <c r="G8" s="169"/>
    </row>
    <row r="9" spans="1:7" ht="17.25" customHeight="1" thickTop="1" thickBot="1">
      <c r="A9" s="179" t="s">
        <v>38</v>
      </c>
      <c r="B9" s="180">
        <f>'Паричен тек'!B10</f>
        <v>1591293</v>
      </c>
      <c r="C9" s="180">
        <f>'Паричен тек'!C10</f>
        <v>1500279</v>
      </c>
      <c r="D9" s="180">
        <f>'Паричен тек'!D10</f>
        <v>94.280500197009601</v>
      </c>
      <c r="E9" s="169"/>
      <c r="F9" s="169"/>
      <c r="G9" s="169"/>
    </row>
    <row r="10" spans="1:7" ht="16.5" customHeight="1" thickTop="1" thickBot="1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>
      <c r="A11" s="181" t="s">
        <v>40</v>
      </c>
      <c r="B11" s="182">
        <f>'Паричен тек'!B12</f>
        <v>3039322</v>
      </c>
      <c r="C11" s="182">
        <f>'Паричен тек'!C12</f>
        <v>2793719</v>
      </c>
      <c r="D11" s="182">
        <f>'Паричен тек'!D12</f>
        <v>91.919151705544849</v>
      </c>
      <c r="E11" s="169"/>
    </row>
    <row r="12" spans="1:7" ht="16.5" customHeight="1" thickTop="1" thickBot="1">
      <c r="A12" s="181" t="s">
        <v>69</v>
      </c>
      <c r="B12" s="182">
        <f>'Паричен тек'!B13</f>
        <v>71808</v>
      </c>
      <c r="C12" s="182">
        <f>'Паричен тек'!C13</f>
        <v>173130</v>
      </c>
      <c r="D12" s="182">
        <f>'Паричен тек'!D13</f>
        <v>241.10127005347596</v>
      </c>
      <c r="E12" s="169"/>
    </row>
    <row r="13" spans="1:7" ht="16.5" customHeight="1" thickTop="1" thickBot="1">
      <c r="A13" s="181" t="s">
        <v>70</v>
      </c>
      <c r="B13" s="182">
        <f>'Паричен тек'!B14</f>
        <v>-145536</v>
      </c>
      <c r="C13" s="182">
        <f>'Паричен тек'!C14</f>
        <v>78118</v>
      </c>
      <c r="D13" s="182">
        <f>'Паричен тек'!D14</f>
        <v>0</v>
      </c>
      <c r="E13" s="169"/>
    </row>
    <row r="14" spans="1:7" ht="16.5" customHeight="1" thickTop="1" thickBot="1">
      <c r="A14" s="181" t="s">
        <v>71</v>
      </c>
      <c r="B14" s="182">
        <f>'Паричен тек'!B15</f>
        <v>227768</v>
      </c>
      <c r="C14" s="182">
        <f>'Паричен тек'!C15</f>
        <v>-420466</v>
      </c>
      <c r="D14" s="182">
        <f>'Паричен тек'!D15</f>
        <v>-184.60275367918234</v>
      </c>
      <c r="E14" s="169"/>
    </row>
    <row r="15" spans="1:7" ht="16.5" customHeight="1" thickTop="1" thickBot="1">
      <c r="A15" s="181" t="s">
        <v>72</v>
      </c>
      <c r="B15" s="182">
        <f>'Паричен тек'!B16</f>
        <v>-4535</v>
      </c>
      <c r="C15" s="182">
        <f>'Паричен тек'!C16</f>
        <v>-12291</v>
      </c>
      <c r="D15" s="182">
        <f>'Паричен тек'!D16</f>
        <v>0</v>
      </c>
      <c r="E15" s="169"/>
    </row>
    <row r="16" spans="1:7" ht="16.5" customHeight="1" thickTop="1" thickBot="1">
      <c r="A16" s="181" t="s">
        <v>73</v>
      </c>
      <c r="B16" s="182">
        <f>'Паричен тек'!B17</f>
        <v>-2164</v>
      </c>
      <c r="C16" s="182">
        <f>'Паричен тек'!C17</f>
        <v>-12259</v>
      </c>
      <c r="D16" s="182">
        <f>'Паричен тек'!D17</f>
        <v>0</v>
      </c>
      <c r="E16" s="169"/>
    </row>
    <row r="17" spans="1:5" ht="16.5" customHeight="1" thickTop="1" thickBot="1">
      <c r="A17" s="181" t="s">
        <v>223</v>
      </c>
      <c r="B17" s="182">
        <f>'Паричен тек'!B18</f>
        <v>-50416</v>
      </c>
      <c r="C17" s="182">
        <f>'Паричен тек'!C18</f>
        <v>-30876</v>
      </c>
      <c r="D17" s="182">
        <f>'Паричен тек'!D18</f>
        <v>0</v>
      </c>
      <c r="E17" s="169"/>
    </row>
    <row r="18" spans="1:5" ht="16.5" customHeight="1" thickTop="1" thickBot="1">
      <c r="A18" s="181" t="s">
        <v>74</v>
      </c>
      <c r="B18" s="182">
        <f>'Паричен тек'!B19</f>
        <v>-840611</v>
      </c>
      <c r="C18" s="182">
        <f>'Паричен тек'!C19</f>
        <v>427527</v>
      </c>
      <c r="D18" s="182">
        <f>'Паричен тек'!D19</f>
        <v>0</v>
      </c>
      <c r="E18" s="169"/>
    </row>
    <row r="19" spans="1:5" ht="16.5" customHeight="1" thickTop="1" thickBot="1">
      <c r="A19" s="181" t="s">
        <v>75</v>
      </c>
      <c r="B19" s="182">
        <f>'Паричен тек'!B20</f>
        <v>1244</v>
      </c>
      <c r="C19" s="182">
        <f>'Паричен тек'!C20</f>
        <v>4308</v>
      </c>
      <c r="D19" s="182">
        <f>'Паричен тек'!D20</f>
        <v>346.3022508038585</v>
      </c>
      <c r="E19" s="169"/>
    </row>
    <row r="20" spans="1:5" ht="16.5" customHeight="1" thickTop="1" thickBot="1">
      <c r="A20" s="181" t="s">
        <v>91</v>
      </c>
      <c r="B20" s="182">
        <f>'Паричен тек'!B21</f>
        <v>43061</v>
      </c>
      <c r="C20" s="182">
        <f>'Паричен тек'!C21</f>
        <v>123053</v>
      </c>
      <c r="D20" s="182">
        <f>'Паричен тек'!D21</f>
        <v>285.7643807621746</v>
      </c>
      <c r="E20" s="169"/>
    </row>
    <row r="21" spans="1:5" ht="16.5" customHeight="1" thickTop="1" thickBot="1">
      <c r="A21" s="181" t="s">
        <v>222</v>
      </c>
      <c r="B21" s="182">
        <f>'Паричен тек'!B22</f>
        <v>162252</v>
      </c>
      <c r="C21" s="182">
        <f>'Паричен тек'!C22</f>
        <v>83580</v>
      </c>
      <c r="D21" s="182">
        <f>'Паричен тек'!D22</f>
        <v>51.512462095998814</v>
      </c>
      <c r="E21" s="169"/>
    </row>
    <row r="22" spans="1:5" ht="16.5" customHeight="1" thickTop="1" thickBot="1">
      <c r="A22" s="181" t="s">
        <v>76</v>
      </c>
      <c r="B22" s="182">
        <f>'Паричен тек'!B23</f>
        <v>40825</v>
      </c>
      <c r="C22" s="182">
        <f>'Паричен тек'!C23</f>
        <v>43150</v>
      </c>
      <c r="D22" s="182">
        <f>'Паричен тек'!D23</f>
        <v>105.69503980404164</v>
      </c>
      <c r="E22" s="169"/>
    </row>
    <row r="23" spans="1:5" ht="16.5" customHeight="1" thickTop="1" thickBot="1">
      <c r="A23" s="181" t="s">
        <v>77</v>
      </c>
      <c r="B23" s="182">
        <f>'Паричен тек'!B24</f>
        <v>-9833</v>
      </c>
      <c r="C23" s="182">
        <f>'Паричен тек'!C24</f>
        <v>-11823</v>
      </c>
      <c r="D23" s="182">
        <f>'Паричен тек'!D24</f>
        <v>0</v>
      </c>
      <c r="E23" s="169"/>
    </row>
    <row r="24" spans="1:5" ht="16.5" customHeight="1" thickTop="1" thickBot="1">
      <c r="A24" s="181" t="s">
        <v>41</v>
      </c>
      <c r="B24" s="182">
        <f>'Паричен тек'!B25</f>
        <v>-177674</v>
      </c>
      <c r="C24" s="182">
        <f>'Паричен тек'!C25</f>
        <v>-214132</v>
      </c>
      <c r="D24" s="182">
        <f>'Паричен тек'!D25</f>
        <v>0</v>
      </c>
      <c r="E24" s="169"/>
    </row>
    <row r="25" spans="1:5" ht="16.5" customHeight="1" thickTop="1" thickBot="1">
      <c r="A25" s="181" t="s">
        <v>78</v>
      </c>
      <c r="B25" s="182">
        <f>'Паричен тек'!B26</f>
        <v>-3521</v>
      </c>
      <c r="C25" s="182">
        <f>'Паричен тек'!C26</f>
        <v>-22419</v>
      </c>
      <c r="D25" s="182">
        <f>'Паричен тек'!D26</f>
        <v>0</v>
      </c>
      <c r="E25" s="169"/>
    </row>
    <row r="26" spans="1:5" ht="16.5" customHeight="1" thickTop="1" thickBot="1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>
      <c r="A27" s="181" t="s">
        <v>84</v>
      </c>
      <c r="B27" s="182">
        <f>'Паричен тек'!B28</f>
        <v>-161004</v>
      </c>
      <c r="C27" s="182">
        <f>'Паричен тек'!C28</f>
        <v>-24499</v>
      </c>
      <c r="D27" s="182">
        <f>'Паричен тек'!D28</f>
        <v>0</v>
      </c>
      <c r="E27" s="169"/>
    </row>
    <row r="28" spans="1:5" ht="21.75" customHeight="1" thickTop="1" thickBot="1">
      <c r="A28" s="177" t="s">
        <v>42</v>
      </c>
      <c r="B28" s="178">
        <f>'Паричен тек'!B29</f>
        <v>-2120218</v>
      </c>
      <c r="C28" s="178">
        <f>'Паричен тек'!C29</f>
        <v>-2607303</v>
      </c>
      <c r="D28" s="178">
        <f>'Паричен тек'!D29</f>
        <v>0</v>
      </c>
      <c r="E28" s="169"/>
    </row>
    <row r="29" spans="1:5" ht="17.25" customHeight="1" thickTop="1" thickBot="1">
      <c r="A29" s="181" t="s">
        <v>81</v>
      </c>
      <c r="B29" s="182">
        <f>'Паричен тек'!B30</f>
        <v>-1964257</v>
      </c>
      <c r="C29" s="182">
        <f>'Паричен тек'!C30</f>
        <v>-3346852</v>
      </c>
      <c r="D29" s="182">
        <f>'Паричен тек'!D30</f>
        <v>0</v>
      </c>
      <c r="E29" s="169"/>
    </row>
    <row r="30" spans="1:5" ht="27.75" customHeight="1" thickTop="1" thickBot="1">
      <c r="A30" s="181" t="s">
        <v>82</v>
      </c>
      <c r="B30" s="182">
        <f>'Паричен тек'!B31</f>
        <v>10684</v>
      </c>
      <c r="C30" s="182">
        <f>'Паричен тек'!C31</f>
        <v>42817</v>
      </c>
      <c r="D30" s="182">
        <f>'Паричен тек'!D31</f>
        <v>400.75814301759641</v>
      </c>
      <c r="E30" s="169"/>
    </row>
    <row r="31" spans="1:5" ht="30.75" customHeight="1" thickTop="1" thickBot="1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>
      <c r="A34" s="181" t="s">
        <v>106</v>
      </c>
      <c r="B34" s="182">
        <f>'Паричен тек'!B35</f>
        <v>3877</v>
      </c>
      <c r="C34" s="182">
        <f>'Паричен тек'!C35</f>
        <v>4563</v>
      </c>
      <c r="D34" s="182">
        <f>'Паричен тек'!D35</f>
        <v>117.69409337116328</v>
      </c>
      <c r="E34" s="169"/>
    </row>
    <row r="35" spans="1:5" ht="16.5" customHeight="1" thickTop="1" thickBot="1">
      <c r="A35" s="181" t="s">
        <v>76</v>
      </c>
      <c r="B35" s="182">
        <f>'Паричен тек'!B36</f>
        <v>3430</v>
      </c>
      <c r="C35" s="182">
        <f>'Паричен тек'!C36</f>
        <v>2449</v>
      </c>
      <c r="D35" s="182">
        <f>'Паричен тек'!D36</f>
        <v>71.399416909620996</v>
      </c>
      <c r="E35" s="169"/>
    </row>
    <row r="36" spans="1:5" ht="16.5" customHeight="1" thickTop="1" thickBot="1">
      <c r="A36" s="181" t="s">
        <v>77</v>
      </c>
      <c r="B36" s="182">
        <f>'Паричен тек'!B37</f>
        <v>9833</v>
      </c>
      <c r="C36" s="182">
        <f>'Паричен тек'!C37</f>
        <v>11823</v>
      </c>
      <c r="D36" s="182">
        <f>'Паричен тек'!D37</f>
        <v>120.23797416861588</v>
      </c>
      <c r="E36" s="169"/>
    </row>
    <row r="37" spans="1:5" ht="16.5" customHeight="1" thickTop="1" thickBot="1">
      <c r="A37" s="181" t="s">
        <v>83</v>
      </c>
      <c r="B37" s="182">
        <f>'Паричен тек'!B38</f>
        <v>-183785</v>
      </c>
      <c r="C37" s="182">
        <f>'Паричен тек'!C38</f>
        <v>677897</v>
      </c>
      <c r="D37" s="182">
        <f>'Паричен тек'!D38</f>
        <v>0</v>
      </c>
      <c r="E37" s="169"/>
    </row>
    <row r="38" spans="1:5" ht="16.5" customHeight="1" thickTop="1" thickBot="1">
      <c r="A38" s="177" t="s">
        <v>43</v>
      </c>
      <c r="B38" s="178">
        <f>'Паричен тек'!B39</f>
        <v>-2006398</v>
      </c>
      <c r="C38" s="178">
        <f>'Паричен тек'!C39</f>
        <v>-2428978</v>
      </c>
      <c r="D38" s="178">
        <f>'Паричен тек'!D39</f>
        <v>0</v>
      </c>
      <c r="E38" s="169"/>
    </row>
    <row r="39" spans="1:5" ht="16.5" customHeight="1" thickTop="1" thickBot="1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>
      <c r="A43" s="181" t="s">
        <v>87</v>
      </c>
      <c r="B43" s="182">
        <f>'Паричен тек'!B44</f>
        <v>-1381361</v>
      </c>
      <c r="C43" s="182">
        <f>'Паричен тек'!C44</f>
        <v>-1721037</v>
      </c>
      <c r="D43" s="182">
        <f>'Паричен тек'!D44</f>
        <v>0</v>
      </c>
      <c r="E43" s="169"/>
    </row>
    <row r="44" spans="1:5" ht="16.5" customHeight="1" thickTop="1" thickBot="1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>
      <c r="A45" s="181" t="s">
        <v>89</v>
      </c>
      <c r="B45" s="182">
        <f>'Паричен тек'!B46</f>
        <v>-625037</v>
      </c>
      <c r="C45" s="182">
        <f>'Паричен тек'!C46</f>
        <v>-707941</v>
      </c>
      <c r="D45" s="182">
        <f>'Паричен тек'!D46</f>
        <v>0</v>
      </c>
      <c r="E45" s="169"/>
    </row>
    <row r="46" spans="1:5" ht="16.5" customHeight="1" thickTop="1" thickBot="1">
      <c r="A46" s="177" t="s">
        <v>45</v>
      </c>
      <c r="B46" s="178">
        <f>'Паричен тек'!B47</f>
        <v>-344337</v>
      </c>
      <c r="C46" s="178">
        <f>'Паричен тек'!C47</f>
        <v>-558182</v>
      </c>
      <c r="D46" s="178">
        <f>'Паричен тек'!D47</f>
        <v>0</v>
      </c>
      <c r="E46" s="169"/>
    </row>
    <row r="47" spans="1:5" ht="16.5" customHeight="1" thickTop="1" thickBot="1">
      <c r="A47" s="181" t="s">
        <v>46</v>
      </c>
      <c r="B47" s="182">
        <f>'Паричен тек'!B48</f>
        <v>1635743</v>
      </c>
      <c r="C47" s="182">
        <f>'Паричен тек'!C48</f>
        <v>1291406</v>
      </c>
      <c r="D47" s="182">
        <f>'Паричен тек'!D48</f>
        <v>78.94919923239776</v>
      </c>
      <c r="E47" s="169"/>
    </row>
    <row r="48" spans="1:5" ht="16.5" customHeight="1" thickTop="1" thickBot="1">
      <c r="A48" s="177" t="s">
        <v>225</v>
      </c>
      <c r="B48" s="178">
        <f>'Паричен тек'!B49</f>
        <v>1291406</v>
      </c>
      <c r="C48" s="178">
        <f>'Паричен тек'!C49</f>
        <v>733224</v>
      </c>
      <c r="D48" s="178">
        <f>'Паричен тек'!D49</f>
        <v>56.777187034906142</v>
      </c>
      <c r="E48" s="169"/>
    </row>
    <row r="49" spans="1:5" ht="13.5" thickTop="1">
      <c r="A49" s="183"/>
      <c r="B49" s="145"/>
      <c r="C49" s="145"/>
      <c r="D49" s="145"/>
      <c r="E49" s="169"/>
    </row>
    <row r="50" spans="1:5">
      <c r="A50" s="145"/>
      <c r="B50" s="145"/>
      <c r="C50" s="145"/>
      <c r="D50" s="145"/>
      <c r="E50" s="169"/>
    </row>
    <row r="51" spans="1:5">
      <c r="A51" s="169"/>
      <c r="B51" s="169"/>
      <c r="C51" s="169"/>
      <c r="D51" s="169"/>
      <c r="E51" s="169"/>
    </row>
    <row r="52" spans="1:5">
      <c r="A52" s="169"/>
      <c r="B52" s="169"/>
      <c r="C52" s="169"/>
      <c r="D52" s="169"/>
      <c r="E52" s="169"/>
    </row>
    <row r="53" spans="1:5">
      <c r="A53" s="169"/>
      <c r="B53" s="169"/>
      <c r="C53" s="169"/>
      <c r="D53" s="169"/>
      <c r="E53" s="169"/>
    </row>
    <row r="54" spans="1:5">
      <c r="A54" s="169"/>
      <c r="B54" s="169"/>
      <c r="C54" s="169"/>
      <c r="D54" s="169"/>
      <c r="E54" s="169"/>
    </row>
    <row r="55" spans="1:5">
      <c r="A55" s="169"/>
      <c r="B55" s="169"/>
      <c r="C55" s="169"/>
      <c r="D55" s="169"/>
      <c r="E55" s="169"/>
    </row>
    <row r="56" spans="1:5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85" zoomScaleNormal="85" workbookViewId="0">
      <selection activeCell="A3" sqref="A3:G3"/>
    </sheetView>
  </sheetViews>
  <sheetFormatPr defaultRowHeight="12.75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>
      <c r="A2" s="187" t="s">
        <v>136</v>
      </c>
      <c r="B2" s="267" t="str">
        <f>'ФИ-Почетна'!$C$18</f>
        <v xml:space="preserve">Makedonski Telekom AD Skopje </v>
      </c>
      <c r="C2" s="268"/>
      <c r="D2" s="268"/>
      <c r="E2" s="186" t="s">
        <v>327</v>
      </c>
      <c r="F2" s="266">
        <f>'ФИ-Почетна'!$C$23</f>
        <v>2022</v>
      </c>
      <c r="G2" s="266"/>
    </row>
    <row r="3" spans="1:7" ht="28.5" customHeight="1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>
      <c r="A7" s="191" t="s">
        <v>157</v>
      </c>
      <c r="B7" s="192">
        <f>Капитал!B9</f>
        <v>5845530</v>
      </c>
      <c r="C7" s="192">
        <f>Капитал!C9</f>
        <v>540659</v>
      </c>
      <c r="D7" s="192">
        <f>Капитал!D9</f>
        <v>958389</v>
      </c>
      <c r="E7" s="192">
        <f>Капитал!E9</f>
        <v>8307186</v>
      </c>
      <c r="F7" s="192">
        <f>Капитал!F9</f>
        <v>0</v>
      </c>
      <c r="G7" s="193">
        <f>Капитал!G9</f>
        <v>15651764</v>
      </c>
    </row>
    <row r="8" spans="1:7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1591293</v>
      </c>
      <c r="F12" s="195">
        <f>Капитал!F14</f>
        <v>0</v>
      </c>
      <c r="G12" s="193">
        <f>Капитал!G14</f>
        <v>1591293</v>
      </c>
    </row>
    <row r="13" spans="1:7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-1381898</v>
      </c>
      <c r="F14" s="195">
        <f>Капитал!F16</f>
        <v>0</v>
      </c>
      <c r="G14" s="193">
        <f>Капитал!G16</f>
        <v>-1381898</v>
      </c>
    </row>
    <row r="15" spans="1:7" ht="25.5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>
      <c r="A26" s="198" t="s">
        <v>156</v>
      </c>
      <c r="B26" s="199">
        <f>Капитал!B28</f>
        <v>5845530</v>
      </c>
      <c r="C26" s="199">
        <f>Капитал!C28</f>
        <v>540659</v>
      </c>
      <c r="D26" s="199">
        <f>Капитал!D28</f>
        <v>958389</v>
      </c>
      <c r="E26" s="199">
        <f>Капитал!E28</f>
        <v>8516581</v>
      </c>
      <c r="F26" s="199">
        <f>Капитал!F28</f>
        <v>0</v>
      </c>
      <c r="G26" s="199">
        <f>Капитал!G28</f>
        <v>15861159</v>
      </c>
    </row>
    <row r="27" spans="1:7" ht="13.5" thickTop="1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1500279</v>
      </c>
      <c r="F31" s="195">
        <f>Капитал!F33</f>
        <v>0</v>
      </c>
      <c r="G31" s="201">
        <f>Капитал!G33</f>
        <v>1500279</v>
      </c>
    </row>
    <row r="32" spans="1:7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-1721980</v>
      </c>
      <c r="F33" s="195">
        <f>Капитал!F35</f>
        <v>0</v>
      </c>
      <c r="G33" s="201">
        <f>Капитал!G35</f>
        <v>-1721980</v>
      </c>
    </row>
    <row r="34" spans="1:7" ht="25.5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>
      <c r="A45" s="198" t="s">
        <v>158</v>
      </c>
      <c r="B45" s="199">
        <f>Капитал!B47</f>
        <v>5845530</v>
      </c>
      <c r="C45" s="199">
        <f>Капитал!C47</f>
        <v>540659</v>
      </c>
      <c r="D45" s="199">
        <f>Капитал!D47</f>
        <v>958389</v>
      </c>
      <c r="E45" s="199">
        <f>Капитал!E47</f>
        <v>8294880</v>
      </c>
      <c r="F45" s="199">
        <f>Капитал!F47</f>
        <v>0</v>
      </c>
      <c r="G45" s="199">
        <f>Капитал!G47</f>
        <v>15639458</v>
      </c>
    </row>
    <row r="46" spans="1:7" ht="13.5" thickTop="1">
      <c r="A46" s="185"/>
      <c r="B46" s="185"/>
      <c r="C46" s="185"/>
      <c r="D46" s="185"/>
      <c r="E46" s="185"/>
      <c r="F46" s="185"/>
      <c r="G46" s="185"/>
    </row>
    <row r="47" spans="1:7">
      <c r="A47" s="185"/>
      <c r="B47" s="185"/>
      <c r="C47" s="185"/>
      <c r="D47" s="185"/>
      <c r="E47" s="185"/>
      <c r="F47" s="185"/>
      <c r="G47" s="185"/>
    </row>
    <row r="48" spans="1:7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Zlatko Kuzmanovski</cp:lastModifiedBy>
  <cp:lastPrinted>2014-03-28T14:30:06Z</cp:lastPrinted>
  <dcterms:created xsi:type="dcterms:W3CDTF">2008-02-12T15:15:13Z</dcterms:created>
  <dcterms:modified xsi:type="dcterms:W3CDTF">2023-02-23T13:51:21Z</dcterms:modified>
</cp:coreProperties>
</file>